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3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avarro\MGEP Dropbox\Ivan Navarro Aranburu\Iban Navarro\Tesis Doctoral Iban Navarro\Capítulo Estudio Previo\NUevo paiper caso HAIER\Excel con los datos\"/>
    </mc:Choice>
  </mc:AlternateContent>
  <xr:revisionPtr revIDLastSave="0" documentId="13_ncr:1_{99F760D4-1A9E-431E-97DC-E5E47779F266}" xr6:coauthVersionLast="47" xr6:coauthVersionMax="47" xr10:uidLastSave="{00000000-0000-0000-0000-000000000000}"/>
  <bookViews>
    <workbookView xWindow="-98" yWindow="-98" windowWidth="20715" windowHeight="13155" tabRatio="764" firstSheet="2" activeTab="4" xr2:uid="{00000000-000D-0000-FFFF-FFFF00000000}"/>
  </bookViews>
  <sheets>
    <sheet name="Detalles Puesto observado" sheetId="1" r:id="rId1"/>
    <sheet name="Estudio Operaciones Puesto" sheetId="2" r:id="rId2"/>
    <sheet name="Diagrama Spaghetti" sheetId="4" r:id="rId3"/>
    <sheet name="Diagrama Spaghetti Ejemplo" sheetId="5" r:id="rId4"/>
    <sheet name="Multimoment Puestos" sheetId="9" r:id="rId5"/>
    <sheet name="Definiciones" sheetId="8" r:id="rId6"/>
    <sheet name="Balance Recursos" sheetId="7" r:id="rId7"/>
    <sheet name="Hoja1" sheetId="6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" i="7" l="1"/>
  <c r="P5" i="7"/>
  <c r="Q3" i="7" s="1"/>
  <c r="Q5" i="7" s="1"/>
  <c r="R3" i="7" s="1"/>
  <c r="R5" i="7" s="1"/>
  <c r="S4" i="7" s="1"/>
  <c r="O5" i="7"/>
  <c r="B73" i="7"/>
  <c r="B76" i="7"/>
  <c r="B54" i="7"/>
  <c r="B28" i="7"/>
  <c r="B41" i="7" s="1"/>
  <c r="B42" i="7" s="1"/>
  <c r="E206" i="9"/>
  <c r="I203" i="9"/>
  <c r="F203" i="9"/>
  <c r="F206" i="9" s="1"/>
  <c r="G203" i="9"/>
  <c r="H203" i="9"/>
  <c r="E203" i="9"/>
  <c r="E186" i="9"/>
  <c r="H206" i="9"/>
  <c r="G206" i="9"/>
  <c r="F186" i="9"/>
  <c r="F189" i="9" s="1"/>
  <c r="I186" i="9"/>
  <c r="H186" i="9"/>
  <c r="H189" i="9" s="1"/>
  <c r="G186" i="9"/>
  <c r="G189" i="9" s="1"/>
  <c r="E189" i="9"/>
  <c r="G175" i="9"/>
  <c r="H175" i="9"/>
  <c r="J175" i="9" s="1"/>
  <c r="F172" i="9"/>
  <c r="F175" i="9" s="1"/>
  <c r="G172" i="9"/>
  <c r="H172" i="9"/>
  <c r="I172" i="9"/>
  <c r="E172" i="9"/>
  <c r="E175" i="9" s="1"/>
  <c r="C78" i="9"/>
  <c r="C77" i="9"/>
  <c r="C76" i="9"/>
  <c r="C75" i="9"/>
  <c r="C125" i="9"/>
  <c r="C123" i="9"/>
  <c r="C124" i="9"/>
  <c r="C122" i="9"/>
  <c r="D115" i="9"/>
  <c r="D114" i="9"/>
  <c r="D113" i="9"/>
  <c r="D112" i="9"/>
  <c r="D111" i="9"/>
  <c r="D110" i="9"/>
  <c r="D109" i="9"/>
  <c r="D108" i="9"/>
  <c r="D107" i="9"/>
  <c r="D106" i="9"/>
  <c r="D105" i="9"/>
  <c r="D104" i="9"/>
  <c r="D103" i="9"/>
  <c r="D102" i="9"/>
  <c r="D101" i="9"/>
  <c r="D100" i="9"/>
  <c r="D99" i="9"/>
  <c r="D98" i="9"/>
  <c r="D97" i="9"/>
  <c r="D96" i="9"/>
  <c r="D95" i="9"/>
  <c r="D94" i="9"/>
  <c r="D93" i="9"/>
  <c r="D92" i="9"/>
  <c r="D91" i="9"/>
  <c r="D90" i="9"/>
  <c r="D89" i="9"/>
  <c r="D88" i="9"/>
  <c r="D87" i="9"/>
  <c r="D86" i="9"/>
  <c r="M29" i="9"/>
  <c r="F64" i="9" s="1"/>
  <c r="F109" i="9" s="1"/>
  <c r="M30" i="9"/>
  <c r="F65" i="9" s="1"/>
  <c r="F110" i="9" s="1"/>
  <c r="M31" i="9"/>
  <c r="F66" i="9" s="1"/>
  <c r="F111" i="9" s="1"/>
  <c r="M32" i="9"/>
  <c r="F67" i="9" s="1"/>
  <c r="F112" i="9" s="1"/>
  <c r="M33" i="9"/>
  <c r="F68" i="9" s="1"/>
  <c r="F113" i="9" s="1"/>
  <c r="M34" i="9"/>
  <c r="F69" i="9" s="1"/>
  <c r="F114" i="9" s="1"/>
  <c r="M35" i="9"/>
  <c r="F70" i="9" s="1"/>
  <c r="F115" i="9" s="1"/>
  <c r="D70" i="9"/>
  <c r="D69" i="9"/>
  <c r="D68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D44" i="9"/>
  <c r="D43" i="9"/>
  <c r="D42" i="9"/>
  <c r="D41" i="9"/>
  <c r="M11" i="9"/>
  <c r="F46" i="9" s="1"/>
  <c r="F91" i="9" s="1"/>
  <c r="M12" i="9"/>
  <c r="F47" i="9" s="1"/>
  <c r="F92" i="9" s="1"/>
  <c r="M13" i="9"/>
  <c r="F48" i="9" s="1"/>
  <c r="F93" i="9" s="1"/>
  <c r="M14" i="9"/>
  <c r="F49" i="9" s="1"/>
  <c r="F94" i="9" s="1"/>
  <c r="M15" i="9"/>
  <c r="F50" i="9" s="1"/>
  <c r="F95" i="9" s="1"/>
  <c r="M16" i="9"/>
  <c r="F51" i="9" s="1"/>
  <c r="F96" i="9" s="1"/>
  <c r="M17" i="9"/>
  <c r="F52" i="9" s="1"/>
  <c r="F97" i="9" s="1"/>
  <c r="M18" i="9"/>
  <c r="F53" i="9" s="1"/>
  <c r="F98" i="9" s="1"/>
  <c r="M19" i="9"/>
  <c r="F54" i="9" s="1"/>
  <c r="F99" i="9" s="1"/>
  <c r="M20" i="9"/>
  <c r="F55" i="9" s="1"/>
  <c r="F100" i="9" s="1"/>
  <c r="M21" i="9"/>
  <c r="F56" i="9" s="1"/>
  <c r="F101" i="9" s="1"/>
  <c r="M22" i="9"/>
  <c r="F57" i="9" s="1"/>
  <c r="F102" i="9" s="1"/>
  <c r="M23" i="9"/>
  <c r="F58" i="9" s="1"/>
  <c r="F103" i="9" s="1"/>
  <c r="M24" i="9"/>
  <c r="F59" i="9" s="1"/>
  <c r="F104" i="9" s="1"/>
  <c r="M25" i="9"/>
  <c r="F60" i="9" s="1"/>
  <c r="F105" i="9" s="1"/>
  <c r="M26" i="9"/>
  <c r="F61" i="9" s="1"/>
  <c r="F106" i="9" s="1"/>
  <c r="M27" i="9"/>
  <c r="F62" i="9" s="1"/>
  <c r="F107" i="9" s="1"/>
  <c r="M28" i="9"/>
  <c r="F63" i="9" s="1"/>
  <c r="F108" i="9" s="1"/>
  <c r="M10" i="9"/>
  <c r="F45" i="9" s="1"/>
  <c r="F90" i="9" s="1"/>
  <c r="M9" i="9"/>
  <c r="I44" i="9" s="1"/>
  <c r="M8" i="9"/>
  <c r="L43" i="9" s="1"/>
  <c r="M7" i="9"/>
  <c r="E42" i="9" s="1"/>
  <c r="M6" i="9"/>
  <c r="G41" i="9" s="1"/>
  <c r="E86" i="9" s="1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6" i="9"/>
  <c r="S5" i="7" l="1"/>
  <c r="T3" i="7" s="1"/>
  <c r="U3" i="7" s="1"/>
  <c r="U5" i="7" s="1"/>
  <c r="J206" i="9"/>
  <c r="J189" i="9"/>
  <c r="C126" i="9"/>
  <c r="D77" i="9" s="1"/>
  <c r="C79" i="9"/>
  <c r="D125" i="9"/>
  <c r="I66" i="9"/>
  <c r="I69" i="9"/>
  <c r="E70" i="9"/>
  <c r="E67" i="9"/>
  <c r="E65" i="9"/>
  <c r="I70" i="9"/>
  <c r="I67" i="9"/>
  <c r="I65" i="9"/>
  <c r="E69" i="9"/>
  <c r="E66" i="9"/>
  <c r="L41" i="9"/>
  <c r="H41" i="9"/>
  <c r="K70" i="9"/>
  <c r="G70" i="9"/>
  <c r="E115" i="9" s="1"/>
  <c r="K69" i="9"/>
  <c r="G69" i="9"/>
  <c r="E114" i="9" s="1"/>
  <c r="K68" i="9"/>
  <c r="G68" i="9"/>
  <c r="E113" i="9" s="1"/>
  <c r="K67" i="9"/>
  <c r="G67" i="9"/>
  <c r="E112" i="9" s="1"/>
  <c r="K66" i="9"/>
  <c r="G66" i="9"/>
  <c r="E111" i="9" s="1"/>
  <c r="K65" i="9"/>
  <c r="G65" i="9"/>
  <c r="E110" i="9" s="1"/>
  <c r="K64" i="9"/>
  <c r="G64" i="9"/>
  <c r="E109" i="9" s="1"/>
  <c r="K63" i="9"/>
  <c r="G63" i="9"/>
  <c r="E108" i="9" s="1"/>
  <c r="K62" i="9"/>
  <c r="G62" i="9"/>
  <c r="E107" i="9" s="1"/>
  <c r="K61" i="9"/>
  <c r="G61" i="9"/>
  <c r="E106" i="9" s="1"/>
  <c r="K60" i="9"/>
  <c r="G60" i="9"/>
  <c r="E105" i="9" s="1"/>
  <c r="K59" i="9"/>
  <c r="G59" i="9"/>
  <c r="E104" i="9" s="1"/>
  <c r="K58" i="9"/>
  <c r="G58" i="9"/>
  <c r="E103" i="9" s="1"/>
  <c r="K57" i="9"/>
  <c r="G57" i="9"/>
  <c r="E102" i="9" s="1"/>
  <c r="K56" i="9"/>
  <c r="G56" i="9"/>
  <c r="E101" i="9" s="1"/>
  <c r="K55" i="9"/>
  <c r="G55" i="9"/>
  <c r="E100" i="9" s="1"/>
  <c r="K54" i="9"/>
  <c r="G54" i="9"/>
  <c r="E99" i="9" s="1"/>
  <c r="K53" i="9"/>
  <c r="G53" i="9"/>
  <c r="E98" i="9" s="1"/>
  <c r="K52" i="9"/>
  <c r="G52" i="9"/>
  <c r="E97" i="9" s="1"/>
  <c r="K51" i="9"/>
  <c r="G51" i="9"/>
  <c r="E96" i="9" s="1"/>
  <c r="K50" i="9"/>
  <c r="G50" i="9"/>
  <c r="E95" i="9" s="1"/>
  <c r="K49" i="9"/>
  <c r="G49" i="9"/>
  <c r="E94" i="9" s="1"/>
  <c r="K48" i="9"/>
  <c r="G48" i="9"/>
  <c r="E93" i="9" s="1"/>
  <c r="K47" i="9"/>
  <c r="G47" i="9"/>
  <c r="E92" i="9" s="1"/>
  <c r="K46" i="9"/>
  <c r="G46" i="9"/>
  <c r="E91" i="9" s="1"/>
  <c r="K45" i="9"/>
  <c r="G45" i="9"/>
  <c r="E90" i="9" s="1"/>
  <c r="K44" i="9"/>
  <c r="F44" i="9"/>
  <c r="F89" i="9" s="1"/>
  <c r="H43" i="9"/>
  <c r="J42" i="9"/>
  <c r="F42" i="9"/>
  <c r="F87" i="9" s="1"/>
  <c r="J44" i="9"/>
  <c r="G43" i="9"/>
  <c r="E88" i="9" s="1"/>
  <c r="E41" i="9"/>
  <c r="I41" i="9"/>
  <c r="L70" i="9"/>
  <c r="H70" i="9"/>
  <c r="L69" i="9"/>
  <c r="H69" i="9"/>
  <c r="L68" i="9"/>
  <c r="H68" i="9"/>
  <c r="L67" i="9"/>
  <c r="H67" i="9"/>
  <c r="L66" i="9"/>
  <c r="H66" i="9"/>
  <c r="L65" i="9"/>
  <c r="H65" i="9"/>
  <c r="L64" i="9"/>
  <c r="H64" i="9"/>
  <c r="L63" i="9"/>
  <c r="H63" i="9"/>
  <c r="L62" i="9"/>
  <c r="H62" i="9"/>
  <c r="L61" i="9"/>
  <c r="H61" i="9"/>
  <c r="L60" i="9"/>
  <c r="H60" i="9"/>
  <c r="L59" i="9"/>
  <c r="H59" i="9"/>
  <c r="L58" i="9"/>
  <c r="H58" i="9"/>
  <c r="L57" i="9"/>
  <c r="H57" i="9"/>
  <c r="L56" i="9"/>
  <c r="H56" i="9"/>
  <c r="L55" i="9"/>
  <c r="H55" i="9"/>
  <c r="L54" i="9"/>
  <c r="H54" i="9"/>
  <c r="L53" i="9"/>
  <c r="H53" i="9"/>
  <c r="L52" i="9"/>
  <c r="H52" i="9"/>
  <c r="L51" i="9"/>
  <c r="H51" i="9"/>
  <c r="L50" i="9"/>
  <c r="H50" i="9"/>
  <c r="L49" i="9"/>
  <c r="H49" i="9"/>
  <c r="L48" i="9"/>
  <c r="H48" i="9"/>
  <c r="L47" i="9"/>
  <c r="H47" i="9"/>
  <c r="L46" i="9"/>
  <c r="H46" i="9"/>
  <c r="L45" i="9"/>
  <c r="H45" i="9"/>
  <c r="L44" i="9"/>
  <c r="G44" i="9"/>
  <c r="E89" i="9" s="1"/>
  <c r="I43" i="9"/>
  <c r="K42" i="9"/>
  <c r="G87" i="9" s="1"/>
  <c r="G42" i="9"/>
  <c r="E87" i="9" s="1"/>
  <c r="E44" i="9"/>
  <c r="G89" i="9" s="1"/>
  <c r="J41" i="9"/>
  <c r="F41" i="9"/>
  <c r="I68" i="9"/>
  <c r="E68" i="9"/>
  <c r="I64" i="9"/>
  <c r="E64" i="9"/>
  <c r="I63" i="9"/>
  <c r="E63" i="9"/>
  <c r="I62" i="9"/>
  <c r="E62" i="9"/>
  <c r="I61" i="9"/>
  <c r="E61" i="9"/>
  <c r="G106" i="9" s="1"/>
  <c r="I60" i="9"/>
  <c r="E60" i="9"/>
  <c r="I59" i="9"/>
  <c r="E59" i="9"/>
  <c r="I58" i="9"/>
  <c r="E58" i="9"/>
  <c r="I57" i="9"/>
  <c r="E57" i="9"/>
  <c r="I56" i="9"/>
  <c r="E56" i="9"/>
  <c r="I55" i="9"/>
  <c r="E55" i="9"/>
  <c r="I54" i="9"/>
  <c r="E54" i="9"/>
  <c r="G99" i="9" s="1"/>
  <c r="I53" i="9"/>
  <c r="E53" i="9"/>
  <c r="I52" i="9"/>
  <c r="E52" i="9"/>
  <c r="I51" i="9"/>
  <c r="E51" i="9"/>
  <c r="I50" i="9"/>
  <c r="E50" i="9"/>
  <c r="I49" i="9"/>
  <c r="E49" i="9"/>
  <c r="I48" i="9"/>
  <c r="E48" i="9"/>
  <c r="I47" i="9"/>
  <c r="E47" i="9"/>
  <c r="I46" i="9"/>
  <c r="E46" i="9"/>
  <c r="I45" i="9"/>
  <c r="E45" i="9"/>
  <c r="G90" i="9" s="1"/>
  <c r="H44" i="9"/>
  <c r="J43" i="9"/>
  <c r="L42" i="9"/>
  <c r="H42" i="9"/>
  <c r="E43" i="9"/>
  <c r="K4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K43" i="9"/>
  <c r="F43" i="9"/>
  <c r="F88" i="9" s="1"/>
  <c r="I42" i="9"/>
  <c r="V3" i="7" l="1"/>
  <c r="V5" i="7" s="1"/>
  <c r="T5" i="7"/>
  <c r="E122" i="9"/>
  <c r="G86" i="9"/>
  <c r="K75" i="9"/>
  <c r="M46" i="9"/>
  <c r="G91" i="9"/>
  <c r="M62" i="9"/>
  <c r="G107" i="9"/>
  <c r="F75" i="9"/>
  <c r="F86" i="9"/>
  <c r="M69" i="9"/>
  <c r="G114" i="9"/>
  <c r="H90" i="9"/>
  <c r="I90" i="9" s="1"/>
  <c r="H102" i="9"/>
  <c r="H106" i="9"/>
  <c r="H112" i="9"/>
  <c r="H114" i="9"/>
  <c r="I75" i="9"/>
  <c r="D76" i="9"/>
  <c r="D78" i="9"/>
  <c r="I91" i="9"/>
  <c r="I107" i="9"/>
  <c r="I113" i="9"/>
  <c r="I115" i="9"/>
  <c r="G75" i="9"/>
  <c r="D75" i="9"/>
  <c r="M57" i="9"/>
  <c r="G102" i="9"/>
  <c r="M68" i="9"/>
  <c r="G113" i="9"/>
  <c r="M70" i="9"/>
  <c r="G115" i="9"/>
  <c r="H91" i="9"/>
  <c r="H99" i="9"/>
  <c r="I99" i="9" s="1"/>
  <c r="H107" i="9"/>
  <c r="H113" i="9"/>
  <c r="H115" i="9"/>
  <c r="H88" i="9"/>
  <c r="L75" i="9"/>
  <c r="D124" i="9"/>
  <c r="D123" i="9"/>
  <c r="E75" i="9"/>
  <c r="I102" i="9"/>
  <c r="I106" i="9"/>
  <c r="I112" i="9"/>
  <c r="I114" i="9"/>
  <c r="H75" i="9"/>
  <c r="H86" i="9"/>
  <c r="M67" i="9"/>
  <c r="G112" i="9"/>
  <c r="G88" i="9"/>
  <c r="I88" i="9" s="1"/>
  <c r="H89" i="9"/>
  <c r="I89" i="9" s="1"/>
  <c r="J75" i="9"/>
  <c r="D122" i="9"/>
  <c r="M66" i="9"/>
  <c r="G111" i="9"/>
  <c r="H111" i="9"/>
  <c r="M65" i="9"/>
  <c r="G110" i="9"/>
  <c r="H110" i="9"/>
  <c r="M64" i="9"/>
  <c r="G109" i="9"/>
  <c r="H109" i="9"/>
  <c r="H108" i="9"/>
  <c r="M63" i="9"/>
  <c r="G108" i="9"/>
  <c r="M60" i="9"/>
  <c r="G105" i="9"/>
  <c r="H105" i="9"/>
  <c r="H104" i="9"/>
  <c r="M59" i="9"/>
  <c r="G104" i="9"/>
  <c r="M58" i="9"/>
  <c r="G103" i="9"/>
  <c r="H103" i="9"/>
  <c r="M56" i="9"/>
  <c r="G101" i="9"/>
  <c r="H101" i="9"/>
  <c r="H100" i="9"/>
  <c r="M55" i="9"/>
  <c r="G100" i="9"/>
  <c r="M53" i="9"/>
  <c r="G98" i="9"/>
  <c r="H98" i="9"/>
  <c r="M52" i="9"/>
  <c r="G97" i="9"/>
  <c r="H97" i="9"/>
  <c r="H96" i="9"/>
  <c r="M51" i="9"/>
  <c r="G96" i="9"/>
  <c r="M50" i="9"/>
  <c r="G95" i="9"/>
  <c r="H95" i="9"/>
  <c r="H94" i="9"/>
  <c r="M49" i="9"/>
  <c r="G94" i="9"/>
  <c r="M48" i="9"/>
  <c r="G93" i="9"/>
  <c r="H93" i="9"/>
  <c r="H92" i="9"/>
  <c r="M47" i="9"/>
  <c r="G92" i="9"/>
  <c r="H87" i="9"/>
  <c r="I87" i="9" s="1"/>
  <c r="M42" i="9"/>
  <c r="M45" i="9"/>
  <c r="M61" i="9"/>
  <c r="M44" i="9"/>
  <c r="M43" i="9"/>
  <c r="M41" i="9"/>
  <c r="M54" i="9"/>
  <c r="D126" i="9" l="1"/>
  <c r="W3" i="7"/>
  <c r="X4" i="7" s="1"/>
  <c r="X5" i="7" s="1"/>
  <c r="W5" i="7"/>
  <c r="D79" i="9"/>
  <c r="I93" i="9"/>
  <c r="I109" i="9"/>
  <c r="I98" i="9"/>
  <c r="F122" i="9"/>
  <c r="I86" i="9"/>
  <c r="H122" i="9"/>
  <c r="H125" i="9" s="1"/>
  <c r="G122" i="9"/>
  <c r="G125" i="9" s="1"/>
  <c r="I97" i="9"/>
  <c r="I103" i="9"/>
  <c r="I108" i="9"/>
  <c r="I104" i="9"/>
  <c r="I105" i="9"/>
  <c r="I92" i="9"/>
  <c r="I95" i="9"/>
  <c r="I100" i="9"/>
  <c r="I101" i="9"/>
  <c r="M75" i="9"/>
  <c r="I111" i="9"/>
  <c r="I110" i="9"/>
  <c r="I96" i="9"/>
  <c r="I94" i="9"/>
  <c r="I122" i="9" l="1"/>
  <c r="I125" i="9"/>
</calcChain>
</file>

<file path=xl/sharedStrings.xml><?xml version="1.0" encoding="utf-8"?>
<sst xmlns="http://schemas.openxmlformats.org/spreadsheetml/2006/main" count="773" uniqueCount="177">
  <si>
    <t>PUESTO:</t>
  </si>
  <si>
    <t>Nº OBSERVACIÓN:</t>
  </si>
  <si>
    <t>Otros</t>
  </si>
  <si>
    <t>Elab.Premontaje / Otras operaciones</t>
  </si>
  <si>
    <t>Controlando / Revisando</t>
  </si>
  <si>
    <t>OPERACIONES</t>
  </si>
  <si>
    <t>NOTA:</t>
  </si>
  <si>
    <t>DIAGRAMA SPAGUETTI PUESTO-OPERARIO</t>
  </si>
  <si>
    <t>Marcar la disposición de los contenedores de los materiales en el puesto.</t>
  </si>
  <si>
    <t>Indicar los movimientos realizados por el operario a lo largo de la observación.</t>
  </si>
  <si>
    <t>Indicar los metros lineales del puesto</t>
  </si>
  <si>
    <t>Cogiendo material</t>
  </si>
  <si>
    <t>TOTAL</t>
  </si>
  <si>
    <t>%</t>
  </si>
  <si>
    <t>MINUTO</t>
  </si>
  <si>
    <t>Trabajando en el  Frigorífico</t>
  </si>
  <si>
    <t>Esperando por falta de material</t>
  </si>
  <si>
    <t>Esperando</t>
  </si>
  <si>
    <t>Cada</t>
  </si>
  <si>
    <t>sg marcar la operación que se está llevando a cabo por parte del operario.</t>
  </si>
  <si>
    <t>HABITUAL</t>
  </si>
  <si>
    <t>EN FORMACION</t>
  </si>
  <si>
    <t>CUBREBAJAS</t>
  </si>
  <si>
    <t>SENCILLO</t>
  </si>
  <si>
    <t>COMPLEJO</t>
  </si>
  <si>
    <t xml:space="preserve">. EMPRESA: </t>
  </si>
  <si>
    <t>. FECHA OBSERVACIÓN:</t>
  </si>
  <si>
    <t>. PUESTO:</t>
  </si>
  <si>
    <t>. TRABAJADOR:</t>
  </si>
  <si>
    <t>. EQUIPO OBSERVACIÓN:</t>
  </si>
  <si>
    <t>INCLUIR FOTO/FOTOS DEL PUESTO</t>
  </si>
  <si>
    <t>MULTIMOMENT</t>
  </si>
  <si>
    <t>. ESCENARIO PRODUCCION</t>
  </si>
  <si>
    <t>Desplazamiento a por Material / con Material</t>
  </si>
  <si>
    <t>INTERMEDIO</t>
  </si>
  <si>
    <t>HOJA PUESTO</t>
  </si>
  <si>
    <t>PUESTO</t>
  </si>
  <si>
    <t>AREA</t>
  </si>
  <si>
    <t>LINEA FABRICACION</t>
  </si>
  <si>
    <t>P01</t>
  </si>
  <si>
    <t>P02</t>
  </si>
  <si>
    <t>P03</t>
  </si>
  <si>
    <t>P04</t>
  </si>
  <si>
    <t>P05</t>
  </si>
  <si>
    <t>P06</t>
  </si>
  <si>
    <t>P07</t>
  </si>
  <si>
    <t>P08</t>
  </si>
  <si>
    <t>P09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</si>
  <si>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</si>
  <si>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</si>
  <si>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</si>
  <si>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</si>
  <si>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</si>
  <si>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</si>
  <si>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</si>
  <si>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</si>
  <si>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</si>
  <si>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</si>
  <si>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</si>
  <si>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</si>
  <si>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</si>
  <si>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</si>
  <si>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</si>
  <si>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</si>
  <si>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</si>
  <si>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</si>
  <si>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</si>
  <si>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</si>
  <si>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</si>
  <si>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ZC</t>
  </si>
  <si>
    <t>LF2</t>
  </si>
  <si>
    <t>CODIGO PUESTO</t>
  </si>
  <si>
    <t>TABLA MULTIMOMENT. UNIDADES</t>
  </si>
  <si>
    <t>TABLA MULTIMOMENT. %</t>
  </si>
  <si>
    <t>TABLA MULTIMOMENT. VA + NVAN + NVA</t>
  </si>
  <si>
    <t>VA</t>
  </si>
  <si>
    <t>NVAN</t>
  </si>
  <si>
    <t>NVA</t>
  </si>
  <si>
    <t>NVA_Log</t>
  </si>
  <si>
    <t>Puesto especial</t>
  </si>
  <si>
    <t>Puesto de Control/ Checking</t>
  </si>
  <si>
    <t>Puesto de Reparación</t>
  </si>
  <si>
    <t>TIPO DE PUESTO</t>
  </si>
  <si>
    <t>M</t>
  </si>
  <si>
    <t>E</t>
  </si>
  <si>
    <t>C</t>
  </si>
  <si>
    <t>R</t>
  </si>
  <si>
    <t>MONTAJE</t>
  </si>
  <si>
    <t>CONTROL</t>
  </si>
  <si>
    <t>REPARACION</t>
  </si>
  <si>
    <t>ESPECIAL</t>
  </si>
  <si>
    <t>TIPO PUESTO</t>
  </si>
  <si>
    <t>CODIGO</t>
  </si>
  <si>
    <t>CANT</t>
  </si>
  <si>
    <t>POTENCIAL MAXIMO</t>
  </si>
  <si>
    <t>POTENCIAL M x NVA</t>
  </si>
  <si>
    <t>POTENCIAL M x NVA_Log</t>
  </si>
  <si>
    <t>LF2_ZC_P01</t>
  </si>
  <si>
    <t>LF2_ZC_P02</t>
  </si>
  <si>
    <t>LF2_ZC_P03</t>
  </si>
  <si>
    <t>LF2_ZC_P04</t>
  </si>
  <si>
    <t>LF2_ZC_P05</t>
  </si>
  <si>
    <t>LF2_ZC_P06</t>
  </si>
  <si>
    <t>LF2_ZC_P07</t>
  </si>
  <si>
    <t>LF2_ZC_P08</t>
  </si>
  <si>
    <t>LF2_ZC_P09</t>
  </si>
  <si>
    <t>LF2_ZC_P10</t>
  </si>
  <si>
    <t>LF2_ZC_P11</t>
  </si>
  <si>
    <t>LF2_ZC_P12</t>
  </si>
  <si>
    <t>LF2_ZC_P13</t>
  </si>
  <si>
    <t>LF2_ZC_P14</t>
  </si>
  <si>
    <t>LF2_ZC_P15</t>
  </si>
  <si>
    <t>LF2_ZC_P16</t>
  </si>
  <si>
    <t>LF2_ZC_P17</t>
  </si>
  <si>
    <t>LF2_ZC_P18</t>
  </si>
  <si>
    <t>LF2_ZC_P19</t>
  </si>
  <si>
    <t>LF2_ZC_P20</t>
  </si>
  <si>
    <t>LF2_ZC_P21</t>
  </si>
  <si>
    <t>LF2_ZC_P22</t>
  </si>
  <si>
    <t>LF2_ZC_P23</t>
  </si>
  <si>
    <t>LF2_ZC_P24</t>
  </si>
  <si>
    <t>LF2_ZC_P25</t>
  </si>
  <si>
    <t>LF2_ZC_P26</t>
  </si>
  <si>
    <t>SOLO VALORES</t>
  </si>
  <si>
    <t>PUESTOS</t>
  </si>
  <si>
    <t>PROMEDIO</t>
  </si>
  <si>
    <t>AREA PILOTO 1. P01+P03+P04</t>
  </si>
  <si>
    <t>AREA PILOTO 2. P05+P14+P21</t>
  </si>
  <si>
    <t>AREA PILOTO 3. P07+P08+P09+P10+P11+P12</t>
  </si>
  <si>
    <t>RESUMEN DISTRIBUCIÓN % OPERACIONES</t>
  </si>
  <si>
    <t>RESUMEN % VA-NVA</t>
  </si>
  <si>
    <t>Definición</t>
  </si>
  <si>
    <t>Todo tipo de desplazamiento con el material a montar en la mano</t>
  </si>
  <si>
    <t>Cuando el trabajador está cogiendo el material a montar</t>
  </si>
  <si>
    <t>Cuando el trabajador está tocando el frigorífico</t>
  </si>
  <si>
    <t>Realizando tareas de premontaje/preparación de material donde no es necesario tocar el frigorífico</t>
  </si>
  <si>
    <t>Tiempo de espera porque las operaciones de montaje se realizan más rápido que el tiempo tacto</t>
  </si>
  <si>
    <t>Mirando información, controlando la calidad, checkeando estado material, …</t>
  </si>
  <si>
    <t>Tiempo de espera producido porque el material no se encuentra disponible para el montaje</t>
  </si>
  <si>
    <t>Todos los tiempos que no se pueden clasificar en los grupos anteriores</t>
  </si>
  <si>
    <t>Operación</t>
  </si>
  <si>
    <t>Area Piloto 1</t>
  </si>
  <si>
    <t>Area Piloto 2</t>
  </si>
  <si>
    <t>Optimización Area Piloto 1</t>
  </si>
  <si>
    <t>Optimización Area Piloto 2</t>
  </si>
  <si>
    <t>AREAS PILOTO</t>
  </si>
  <si>
    <t>OPERACIONES EXTERNALIZADAS DE PUESTOS DE MONTAJE</t>
  </si>
  <si>
    <t>Premontajes + Operaciones Frecuenciales</t>
  </si>
  <si>
    <t>Secuencia Parrillas + Mesetas</t>
  </si>
  <si>
    <t>Trasvase en Kanban Cestón + Frentes + …</t>
  </si>
  <si>
    <t>Operaciones externalizadas</t>
  </si>
  <si>
    <t>Optimización Neta</t>
  </si>
  <si>
    <t>Total puestos Areas Piloto</t>
  </si>
  <si>
    <t>RECURSOS SECCION AUXILIAR</t>
  </si>
  <si>
    <t>Recursos Libres</t>
  </si>
  <si>
    <t>Recursos Ocupados</t>
  </si>
  <si>
    <t>Visible</t>
  </si>
  <si>
    <t>Invisible</t>
  </si>
  <si>
    <t>Cantidades</t>
  </si>
  <si>
    <t>AP1</t>
  </si>
  <si>
    <t>AP2</t>
  </si>
  <si>
    <t>AP3</t>
  </si>
  <si>
    <t>AP4</t>
  </si>
  <si>
    <t>Potencial AP1</t>
  </si>
  <si>
    <t>Potencial AP2</t>
  </si>
  <si>
    <t>Potencial AP3</t>
  </si>
  <si>
    <t>Potencial AP4</t>
  </si>
  <si>
    <t>Total ZC_L2 Despues</t>
  </si>
  <si>
    <t>Total ZC_L2 Antes</t>
  </si>
  <si>
    <t>Displacement for material / with material</t>
  </si>
  <si>
    <t>Taking material</t>
  </si>
  <si>
    <t>Working in the fridge</t>
  </si>
  <si>
    <t>Pre-assembly processing / Other operations</t>
  </si>
  <si>
    <t>Waiting for</t>
  </si>
  <si>
    <t>Monitoring / Reviewing</t>
  </si>
  <si>
    <t>Waiting due to lack of material</t>
  </si>
  <si>
    <t>Others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</si>
</sst>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6"/>
      <color indexed="8"/>
      <name val="Calibri"/>
      <family val="2"/>
    </font>
    <font>
      <sz val="16"/>
      <color indexed="8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8"/>
      <color indexed="8"/>
      <name val="Calibri"/>
      <family val="2"/>
    </font>
    <font>
      <b/>
      <u/>
      <sz val="20"/>
      <color indexed="8"/>
      <name val="Calibri"/>
      <family val="2"/>
    </font>
    <font>
      <b/>
      <u/>
      <sz val="22"/>
      <color indexed="8"/>
      <name val="Calibri"/>
      <family val="2"/>
    </font>
    <font>
      <sz val="18"/>
      <color indexed="8"/>
      <name val="Calibri"/>
      <family val="2"/>
    </font>
    <font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indexed="8"/>
      <name val="Calibri"/>
      <family val="2"/>
    </font>
    <font>
      <b/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indexed="8"/>
      <name val="Calibri"/>
      <family val="2"/>
    </font>
    <font>
      <u/>
      <sz val="2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medium">
        <color indexed="64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133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0" xfId="0" applyFont="1" applyBorder="1"/>
    <xf numFmtId="0" fontId="0" fillId="0" borderId="0" xfId="0" applyBorder="1" applyAlignment="1">
      <alignment horizontal="left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 applyAlignment="1">
      <alignment horizontal="center" wrapText="1"/>
    </xf>
    <xf numFmtId="0" fontId="0" fillId="0" borderId="22" xfId="0" applyBorder="1"/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3" fillId="0" borderId="0" xfId="0" applyFont="1" applyBorder="1"/>
    <xf numFmtId="0" fontId="2" fillId="0" borderId="0" xfId="0" applyFont="1" applyBorder="1"/>
    <xf numFmtId="0" fontId="2" fillId="0" borderId="18" xfId="0" applyFont="1" applyBorder="1" applyAlignment="1">
      <alignment horizontal="center"/>
    </xf>
    <xf numFmtId="0" fontId="1" fillId="0" borderId="6" xfId="0" applyFont="1" applyBorder="1" applyAlignment="1">
      <alignment horizontal="center" wrapText="1"/>
    </xf>
    <xf numFmtId="0" fontId="0" fillId="0" borderId="26" xfId="0" applyBorder="1"/>
    <xf numFmtId="0" fontId="0" fillId="0" borderId="18" xfId="0" applyBorder="1"/>
    <xf numFmtId="0" fontId="2" fillId="0" borderId="0" xfId="0" applyFont="1" applyBorder="1" applyAlignment="1">
      <alignment horizontal="right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6" xfId="0" applyBorder="1"/>
    <xf numFmtId="0" fontId="0" fillId="0" borderId="7" xfId="0" applyBorder="1"/>
    <xf numFmtId="0" fontId="0" fillId="0" borderId="0" xfId="0" applyBorder="1" applyAlignment="1">
      <alignment vertical="center"/>
    </xf>
    <xf numFmtId="0" fontId="0" fillId="0" borderId="5" xfId="0" applyBorder="1"/>
    <xf numFmtId="0" fontId="0" fillId="0" borderId="7" xfId="0" applyBorder="1"/>
    <xf numFmtId="0" fontId="0" fillId="0" borderId="6" xfId="0" applyBorder="1"/>
    <xf numFmtId="0" fontId="0" fillId="0" borderId="8" xfId="0" applyBorder="1"/>
    <xf numFmtId="0" fontId="0" fillId="0" borderId="2" xfId="0" applyBorder="1"/>
    <xf numFmtId="0" fontId="0" fillId="0" borderId="9" xfId="0" applyBorder="1"/>
    <xf numFmtId="0" fontId="6" fillId="0" borderId="0" xfId="0" applyFont="1" applyBorder="1"/>
    <xf numFmtId="0" fontId="0" fillId="0" borderId="0" xfId="0" applyBorder="1" applyAlignment="1">
      <alignment horizontal="right"/>
    </xf>
    <xf numFmtId="0" fontId="0" fillId="0" borderId="0" xfId="0" applyFill="1" applyBorder="1" applyAlignment="1">
      <alignment horizontal="right"/>
    </xf>
    <xf numFmtId="0" fontId="7" fillId="0" borderId="3" xfId="0" applyFont="1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0" xfId="0" applyBorder="1" applyAlignment="1"/>
    <xf numFmtId="0" fontId="10" fillId="0" borderId="0" xfId="0" applyFont="1" applyBorder="1" applyAlignment="1">
      <alignment horizontal="right"/>
    </xf>
    <xf numFmtId="0" fontId="9" fillId="0" borderId="0" xfId="0" applyFont="1" applyBorder="1"/>
    <xf numFmtId="0" fontId="3" fillId="0" borderId="6" xfId="0" applyFont="1" applyBorder="1"/>
    <xf numFmtId="0" fontId="13" fillId="0" borderId="0" xfId="0" applyFont="1" applyBorder="1"/>
    <xf numFmtId="0" fontId="13" fillId="0" borderId="2" xfId="0" applyFont="1" applyBorder="1"/>
    <xf numFmtId="0" fontId="0" fillId="0" borderId="31" xfId="0" applyBorder="1" applyAlignment="1"/>
    <xf numFmtId="0" fontId="0" fillId="0" borderId="32" xfId="0" applyBorder="1"/>
    <xf numFmtId="0" fontId="8" fillId="0" borderId="6" xfId="0" applyFont="1" applyBorder="1"/>
    <xf numFmtId="0" fontId="12" fillId="0" borderId="0" xfId="0" applyFont="1" applyBorder="1"/>
    <xf numFmtId="0" fontId="8" fillId="0" borderId="0" xfId="0" applyFont="1" applyBorder="1"/>
    <xf numFmtId="0" fontId="0" fillId="0" borderId="33" xfId="0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/>
    <xf numFmtId="0" fontId="0" fillId="0" borderId="37" xfId="0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1" fillId="0" borderId="0" xfId="0" applyFont="1" applyBorder="1"/>
    <xf numFmtId="0" fontId="4" fillId="0" borderId="0" xfId="0" applyFont="1" applyBorder="1" applyAlignment="1">
      <alignment horizontal="center"/>
    </xf>
    <xf numFmtId="0" fontId="14" fillId="0" borderId="0" xfId="0" applyFont="1" applyBorder="1"/>
    <xf numFmtId="0" fontId="16" fillId="0" borderId="10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13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9" fillId="0" borderId="0" xfId="0" applyFont="1"/>
    <xf numFmtId="0" fontId="17" fillId="0" borderId="0" xfId="0" applyFont="1" applyBorder="1" applyAlignment="1">
      <alignment vertical="center"/>
    </xf>
    <xf numFmtId="10" fontId="14" fillId="0" borderId="10" xfId="1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0" fontId="9" fillId="4" borderId="0" xfId="0" applyFont="1" applyFill="1"/>
    <xf numFmtId="0" fontId="17" fillId="4" borderId="0" xfId="0" applyFont="1" applyFill="1" applyBorder="1" applyAlignment="1">
      <alignment vertical="center"/>
    </xf>
    <xf numFmtId="0" fontId="9" fillId="5" borderId="0" xfId="0" applyFont="1" applyFill="1" applyBorder="1"/>
    <xf numFmtId="0" fontId="17" fillId="5" borderId="0" xfId="0" applyFont="1" applyFill="1" applyBorder="1" applyAlignment="1">
      <alignment vertical="center"/>
    </xf>
    <xf numFmtId="0" fontId="13" fillId="4" borderId="10" xfId="0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/>
    </xf>
    <xf numFmtId="0" fontId="13" fillId="4" borderId="0" xfId="0" applyFont="1" applyFill="1" applyBorder="1" applyAlignment="1">
      <alignment horizontal="center"/>
    </xf>
    <xf numFmtId="0" fontId="13" fillId="5" borderId="0" xfId="0" applyFont="1" applyFill="1" applyBorder="1" applyAlignment="1">
      <alignment horizontal="center"/>
    </xf>
    <xf numFmtId="0" fontId="13" fillId="6" borderId="0" xfId="0" applyFont="1" applyFill="1" applyBorder="1" applyAlignment="1">
      <alignment horizontal="center"/>
    </xf>
    <xf numFmtId="0" fontId="17" fillId="0" borderId="0" xfId="0" applyFont="1" applyBorder="1" applyAlignment="1">
      <alignment horizontal="center" vertical="center"/>
    </xf>
    <xf numFmtId="0" fontId="13" fillId="7" borderId="10" xfId="0" applyFont="1" applyFill="1" applyBorder="1" applyAlignment="1">
      <alignment horizontal="center"/>
    </xf>
    <xf numFmtId="0" fontId="14" fillId="7" borderId="10" xfId="0" applyFont="1" applyFill="1" applyBorder="1" applyAlignment="1">
      <alignment horizontal="center"/>
    </xf>
    <xf numFmtId="10" fontId="14" fillId="7" borderId="10" xfId="1" applyNumberFormat="1" applyFont="1" applyFill="1" applyBorder="1" applyAlignment="1">
      <alignment horizontal="center"/>
    </xf>
    <xf numFmtId="0" fontId="13" fillId="8" borderId="10" xfId="0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10" fontId="13" fillId="0" borderId="0" xfId="1" applyNumberFormat="1" applyFont="1" applyBorder="1" applyAlignment="1">
      <alignment horizontal="center"/>
    </xf>
    <xf numFmtId="10" fontId="0" fillId="0" borderId="0" xfId="0" applyNumberFormat="1"/>
    <xf numFmtId="0" fontId="13" fillId="0" borderId="14" xfId="0" applyFont="1" applyBorder="1" applyAlignment="1">
      <alignment horizontal="center"/>
    </xf>
    <xf numFmtId="10" fontId="13" fillId="0" borderId="10" xfId="1" applyNumberFormat="1" applyFont="1" applyBorder="1" applyAlignment="1">
      <alignment horizontal="center"/>
    </xf>
    <xf numFmtId="0" fontId="13" fillId="0" borderId="10" xfId="0" applyFont="1" applyBorder="1" applyAlignment="1">
      <alignment horizontal="center" wrapText="1"/>
    </xf>
    <xf numFmtId="0" fontId="13" fillId="0" borderId="10" xfId="0" applyFont="1" applyBorder="1" applyAlignment="1">
      <alignment horizontal="right"/>
    </xf>
    <xf numFmtId="0" fontId="2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horizontal="center"/>
    </xf>
    <xf numFmtId="0" fontId="14" fillId="7" borderId="0" xfId="0" applyFont="1" applyFill="1" applyBorder="1" applyAlignment="1">
      <alignment horizontal="center"/>
    </xf>
    <xf numFmtId="0" fontId="18" fillId="0" borderId="10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0" fontId="14" fillId="0" borderId="0" xfId="0" applyFont="1"/>
    <xf numFmtId="0" fontId="19" fillId="0" borderId="0" xfId="0" applyFont="1"/>
    <xf numFmtId="2" fontId="13" fillId="0" borderId="10" xfId="0" applyNumberFormat="1" applyFont="1" applyBorder="1" applyAlignment="1">
      <alignment horizontal="center"/>
    </xf>
    <xf numFmtId="2" fontId="0" fillId="0" borderId="0" xfId="0" applyNumberFormat="1"/>
    <xf numFmtId="0" fontId="13" fillId="9" borderId="10" xfId="0" applyFont="1" applyFill="1" applyBorder="1" applyAlignment="1">
      <alignment horizontal="center"/>
    </xf>
    <xf numFmtId="0" fontId="13" fillId="9" borderId="10" xfId="0" applyFont="1" applyFill="1" applyBorder="1" applyAlignment="1">
      <alignment horizontal="right"/>
    </xf>
    <xf numFmtId="10" fontId="13" fillId="9" borderId="10" xfId="1" applyNumberFormat="1" applyFont="1" applyFill="1" applyBorder="1" applyAlignment="1">
      <alignment horizontal="center"/>
    </xf>
    <xf numFmtId="0" fontId="14" fillId="9" borderId="0" xfId="0" applyFont="1" applyFill="1"/>
    <xf numFmtId="0" fontId="13" fillId="9" borderId="14" xfId="0" applyFont="1" applyFill="1" applyBorder="1" applyAlignment="1">
      <alignment horizontal="center"/>
    </xf>
    <xf numFmtId="0" fontId="20" fillId="0" borderId="0" xfId="0" applyFont="1" applyBorder="1"/>
    <xf numFmtId="0" fontId="19" fillId="0" borderId="0" xfId="0" applyFont="1" applyBorder="1"/>
    <xf numFmtId="0" fontId="21" fillId="0" borderId="0" xfId="0" applyFont="1" applyBorder="1"/>
    <xf numFmtId="0" fontId="14" fillId="0" borderId="10" xfId="0" applyFont="1" applyBorder="1" applyAlignment="1">
      <alignment horizontal="center" wrapText="1"/>
    </xf>
    <xf numFmtId="0" fontId="10" fillId="0" borderId="10" xfId="0" applyFont="1" applyBorder="1" applyAlignment="1">
      <alignment horizontal="center"/>
    </xf>
    <xf numFmtId="2" fontId="13" fillId="0" borderId="10" xfId="0" applyNumberFormat="1" applyFont="1" applyBorder="1" applyAlignment="1">
      <alignment horizontal="center" wrapText="1"/>
    </xf>
    <xf numFmtId="0" fontId="13" fillId="0" borderId="10" xfId="0" applyFont="1" applyBorder="1" applyAlignment="1">
      <alignment horizontal="center" textRotation="90" wrapText="1"/>
    </xf>
    <xf numFmtId="0" fontId="6" fillId="0" borderId="38" xfId="0" applyFont="1" applyBorder="1"/>
    <xf numFmtId="0" fontId="6" fillId="0" borderId="16" xfId="0" applyFont="1" applyBorder="1"/>
    <xf numFmtId="0" fontId="0" fillId="0" borderId="38" xfId="0" applyBorder="1"/>
    <xf numFmtId="0" fontId="0" fillId="0" borderId="0" xfId="0" applyAlignment="1">
      <alignment horizontal="center" wrapText="1"/>
    </xf>
    <xf numFmtId="0" fontId="1" fillId="0" borderId="22" xfId="0" applyFont="1" applyBorder="1" applyAlignment="1">
      <alignment horizontal="center" vertical="center" textRotation="90"/>
    </xf>
  </cellXfs>
  <cellStyles count="2">
    <cellStyle name="Normal" xfId="0" builtinId="0"/>
    <cellStyle name="Porcentaje" xfId="1" builtinId="5"/>
  </cellStyles>
  <dxfs count="70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colors>
    <mruColors>
      <color rgb="FFD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LF2_ZC_P01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Puestos'!$E$41:$L$41</c:f>
              <c:numCache>
                <c:formatCode>0.00%</c:formatCode>
                <c:ptCount val="8"/>
                <c:pt idx="0">
                  <c:v>0.22777777777777777</c:v>
                </c:pt>
                <c:pt idx="1">
                  <c:v>8.3333333333333329E-2</c:v>
                </c:pt>
                <c:pt idx="2">
                  <c:v>0.52222222222222225</c:v>
                </c:pt>
                <c:pt idx="3">
                  <c:v>0</c:v>
                </c:pt>
                <c:pt idx="4">
                  <c:v>8.3333333333333329E-2</c:v>
                </c:pt>
                <c:pt idx="5">
                  <c:v>0</c:v>
                </c:pt>
                <c:pt idx="6">
                  <c:v>0</c:v>
                </c:pt>
                <c:pt idx="7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E5-4634-96D8-C1E7F928EF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LF2_ZC_P09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Puestos'!$E$49:$L$49</c:f>
              <c:numCache>
                <c:formatCode>0.00%</c:formatCode>
                <c:ptCount val="8"/>
                <c:pt idx="0">
                  <c:v>0.10810810810810811</c:v>
                </c:pt>
                <c:pt idx="1">
                  <c:v>2.7027027027027029E-2</c:v>
                </c:pt>
                <c:pt idx="2">
                  <c:v>0.55405405405405406</c:v>
                </c:pt>
                <c:pt idx="3">
                  <c:v>0</c:v>
                </c:pt>
                <c:pt idx="4">
                  <c:v>0.12162162162162163</c:v>
                </c:pt>
                <c:pt idx="5">
                  <c:v>0</c:v>
                </c:pt>
                <c:pt idx="6">
                  <c:v>0</c:v>
                </c:pt>
                <c:pt idx="7">
                  <c:v>0.1891891891891892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56-4E43-91B5-A8C95421BF9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LF2_ZC_P10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Puestos'!$E$50:$L$50</c:f>
              <c:numCache>
                <c:formatCode>0.00%</c:formatCode>
                <c:ptCount val="8"/>
                <c:pt idx="0">
                  <c:v>7.8125E-2</c:v>
                </c:pt>
                <c:pt idx="1">
                  <c:v>7.8125E-2</c:v>
                </c:pt>
                <c:pt idx="2">
                  <c:v>0.53125</c:v>
                </c:pt>
                <c:pt idx="3">
                  <c:v>9.375E-2</c:v>
                </c:pt>
                <c:pt idx="4">
                  <c:v>9.375E-2</c:v>
                </c:pt>
                <c:pt idx="5">
                  <c:v>0.125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A7-44AF-976E-0602C70AEE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LF2_ZC_P11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Puestos'!$E$51:$L$51</c:f>
              <c:numCache>
                <c:formatCode>0.00%</c:formatCode>
                <c:ptCount val="8"/>
                <c:pt idx="0">
                  <c:v>4.9180327868852458E-2</c:v>
                </c:pt>
                <c:pt idx="1">
                  <c:v>0.14754098360655737</c:v>
                </c:pt>
                <c:pt idx="2">
                  <c:v>0.68852459016393441</c:v>
                </c:pt>
                <c:pt idx="3">
                  <c:v>0</c:v>
                </c:pt>
                <c:pt idx="4">
                  <c:v>0</c:v>
                </c:pt>
                <c:pt idx="5">
                  <c:v>0.11475409836065574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58-4C8F-8DA2-BAF656124C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LF2_ZC_P12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Puestos'!$E$52:$L$52</c:f>
              <c:numCache>
                <c:formatCode>0.00%</c:formatCode>
                <c:ptCount val="8"/>
                <c:pt idx="0">
                  <c:v>0</c:v>
                </c:pt>
                <c:pt idx="1">
                  <c:v>0.12698412698412698</c:v>
                </c:pt>
                <c:pt idx="2">
                  <c:v>0.47619047619047616</c:v>
                </c:pt>
                <c:pt idx="3">
                  <c:v>3.1746031746031744E-2</c:v>
                </c:pt>
                <c:pt idx="4">
                  <c:v>0.23809523809523808</c:v>
                </c:pt>
                <c:pt idx="5">
                  <c:v>0.12698412698412698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C0-4D90-A691-AF1204D8741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LF2_ZC_P14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Puestos'!$E$54:$L$54</c:f>
              <c:numCache>
                <c:formatCode>0.00%</c:formatCode>
                <c:ptCount val="8"/>
                <c:pt idx="0">
                  <c:v>0.32758620689655171</c:v>
                </c:pt>
                <c:pt idx="1">
                  <c:v>0.12931034482758622</c:v>
                </c:pt>
                <c:pt idx="2">
                  <c:v>0.28448275862068967</c:v>
                </c:pt>
                <c:pt idx="3">
                  <c:v>9.4827586206896547E-2</c:v>
                </c:pt>
                <c:pt idx="4">
                  <c:v>3.4482758620689655E-2</c:v>
                </c:pt>
                <c:pt idx="5">
                  <c:v>0</c:v>
                </c:pt>
                <c:pt idx="6">
                  <c:v>0</c:v>
                </c:pt>
                <c:pt idx="7">
                  <c:v>0.12931034482758622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84-4958-9491-DB5C71A9752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LF2_ZC_P15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Puestos'!$E$55:$L$55</c:f>
              <c:numCache>
                <c:formatCode>0.00%</c:formatCode>
                <c:ptCount val="8"/>
                <c:pt idx="0">
                  <c:v>0.15</c:v>
                </c:pt>
                <c:pt idx="1">
                  <c:v>8.3333333333333329E-2</c:v>
                </c:pt>
                <c:pt idx="2">
                  <c:v>0.66666666666666663</c:v>
                </c:pt>
                <c:pt idx="3">
                  <c:v>8.3333333333333329E-2</c:v>
                </c:pt>
                <c:pt idx="4">
                  <c:v>1.6666666666666666E-2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9A-4A49-A99C-8C66A0833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LF2_ZC_P21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Puestos'!$E$61:$L$61</c:f>
              <c:numCache>
                <c:formatCode>0.00%</c:formatCode>
                <c:ptCount val="8"/>
                <c:pt idx="0">
                  <c:v>0.19886363636363635</c:v>
                </c:pt>
                <c:pt idx="1">
                  <c:v>0.15340909090909091</c:v>
                </c:pt>
                <c:pt idx="2">
                  <c:v>0.22159090909090909</c:v>
                </c:pt>
                <c:pt idx="3">
                  <c:v>6.25E-2</c:v>
                </c:pt>
                <c:pt idx="4">
                  <c:v>0.10227272727272728</c:v>
                </c:pt>
                <c:pt idx="5">
                  <c:v>0.15340909090909091</c:v>
                </c:pt>
                <c:pt idx="6">
                  <c:v>0</c:v>
                </c:pt>
                <c:pt idx="7">
                  <c:v>0.10795454545454546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1C-41C8-99EA-C728CF5974E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LF2_ZC_P25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Puestos'!$E$65:$L$65</c:f>
              <c:numCache>
                <c:formatCode>0.00%</c:formatCode>
                <c:ptCount val="8"/>
                <c:pt idx="0">
                  <c:v>0.23571428571428571</c:v>
                </c:pt>
                <c:pt idx="1">
                  <c:v>0.15</c:v>
                </c:pt>
                <c:pt idx="2">
                  <c:v>0.32142857142857145</c:v>
                </c:pt>
                <c:pt idx="3">
                  <c:v>0</c:v>
                </c:pt>
                <c:pt idx="4">
                  <c:v>0.21428571428571427</c:v>
                </c:pt>
                <c:pt idx="5">
                  <c:v>0</c:v>
                </c:pt>
                <c:pt idx="6">
                  <c:v>0</c:v>
                </c:pt>
                <c:pt idx="7">
                  <c:v>7.857142857142857E-2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49-49B8-BF26-4B0973D355B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LF2_ZC_P26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Puestos'!$E$66:$L$66</c:f>
              <c:numCache>
                <c:formatCode>0.00%</c:formatCode>
                <c:ptCount val="8"/>
                <c:pt idx="0">
                  <c:v>0.20610687022900764</c:v>
                </c:pt>
                <c:pt idx="1">
                  <c:v>0.12977099236641221</c:v>
                </c:pt>
                <c:pt idx="2">
                  <c:v>0.4351145038167939</c:v>
                </c:pt>
                <c:pt idx="3">
                  <c:v>0</c:v>
                </c:pt>
                <c:pt idx="4">
                  <c:v>0.17557251908396945</c:v>
                </c:pt>
                <c:pt idx="5">
                  <c:v>1.5267175572519083E-2</c:v>
                </c:pt>
                <c:pt idx="6">
                  <c:v>0</c:v>
                </c:pt>
                <c:pt idx="7">
                  <c:v>3.8167938931297711E-2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2D4-97CD-A361F1E26F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" sz="1200"/>
              <a:t>AP1 + AP2 = 6 puestos</a:t>
            </a:r>
          </a:p>
          <a:p>
            <a:pPr>
              <a:defRPr sz="1200"/>
            </a:pPr>
            <a:endParaRPr lang="es-ES" sz="1200"/>
          </a:p>
        </c:rich>
      </c:tx>
      <c:layout>
        <c:manualLayout>
          <c:xMode val="edge"/>
          <c:yMode val="edge"/>
          <c:x val="6.2427479173798935E-2"/>
          <c:y val="2.8469761526517232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spPr>
            <a:ln>
              <a:solidFill>
                <a:schemeClr val="bg1"/>
              </a:solidFill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'Balance Recursos'!$A$3:$A$4</c:f>
              <c:strCache>
                <c:ptCount val="2"/>
                <c:pt idx="0">
                  <c:v>Area Piloto 1</c:v>
                </c:pt>
                <c:pt idx="1">
                  <c:v>Area Piloto 2</c:v>
                </c:pt>
              </c:strCache>
            </c:strRef>
          </c:cat>
          <c:val>
            <c:numRef>
              <c:f>'Balance Recursos'!$B$3:$B$4</c:f>
              <c:numCache>
                <c:formatCode>General</c:formatCode>
                <c:ptCount val="2"/>
                <c:pt idx="0">
                  <c:v>3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6F-45A2-823E-2E202F2ACF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8892933713214966"/>
          <c:y val="0.32475479390433271"/>
          <c:w val="0.21436306808129657"/>
          <c:h val="0.17160541059971818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LF2_ZC_P03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Puestos'!$E$43:$L$43</c:f>
              <c:numCache>
                <c:formatCode>0.00%</c:formatCode>
                <c:ptCount val="8"/>
                <c:pt idx="0">
                  <c:v>0.15254237288135594</c:v>
                </c:pt>
                <c:pt idx="1">
                  <c:v>0.14689265536723164</c:v>
                </c:pt>
                <c:pt idx="2">
                  <c:v>0.15819209039548024</c:v>
                </c:pt>
                <c:pt idx="3">
                  <c:v>0</c:v>
                </c:pt>
                <c:pt idx="4">
                  <c:v>5.0847457627118647E-2</c:v>
                </c:pt>
                <c:pt idx="5">
                  <c:v>0.32768361581920902</c:v>
                </c:pt>
                <c:pt idx="6">
                  <c:v>0</c:v>
                </c:pt>
                <c:pt idx="7">
                  <c:v>0.16384180790960451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C8-4FB9-A080-936DE814953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200"/>
            </a:pPr>
            <a:r>
              <a:rPr lang="es-ES" sz="1200"/>
              <a:t>Puestos Optimizados</a:t>
            </a:r>
            <a:r>
              <a:rPr lang="es-ES" sz="1200" baseline="0"/>
              <a:t> AP1 = 1  &gt; Total Puestos AP1 = 2</a:t>
            </a:r>
          </a:p>
          <a:p>
            <a:pPr algn="l">
              <a:defRPr sz="1200"/>
            </a:pPr>
            <a:r>
              <a:rPr lang="es-ES" sz="1200" baseline="0"/>
              <a:t>Puestos Optimizados AP2 =2 &gt; Total Puestos AP2 = 1</a:t>
            </a:r>
            <a:endParaRPr lang="es-ES" sz="1200"/>
          </a:p>
        </c:rich>
      </c:tx>
      <c:layout>
        <c:manualLayout>
          <c:xMode val="edge"/>
          <c:yMode val="edge"/>
          <c:x val="3.1683463502153529E-2"/>
          <c:y val="2.8571428571428574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explosion val="1"/>
          <c:dPt>
            <c:idx val="1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0-4E27-4147-A2FA-121036791F89}"/>
              </c:ext>
            </c:extLst>
          </c:dPt>
          <c:dPt>
            <c:idx val="2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E27-4147-A2FA-121036791F89}"/>
              </c:ext>
            </c:extLst>
          </c:dPt>
          <c:dPt>
            <c:idx val="3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E27-4147-A2FA-121036791F8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'Balance Recursos'!$A$3:$A$6</c:f>
              <c:strCache>
                <c:ptCount val="4"/>
                <c:pt idx="0">
                  <c:v>Area Piloto 1</c:v>
                </c:pt>
                <c:pt idx="1">
                  <c:v>Area Piloto 2</c:v>
                </c:pt>
                <c:pt idx="2">
                  <c:v>Optimización Area Piloto 1</c:v>
                </c:pt>
                <c:pt idx="3">
                  <c:v>Optimización Area Piloto 2</c:v>
                </c:pt>
              </c:strCache>
            </c:strRef>
          </c:cat>
          <c:val>
            <c:numRef>
              <c:f>'Balance Recursos'!$C$3:$C$6</c:f>
              <c:numCache>
                <c:formatCode>General</c:formatCode>
                <c:ptCount val="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27-4147-A2FA-121036791F8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58587021449904964"/>
          <c:y val="0.41897225346831646"/>
          <c:w val="0.39790260497356705"/>
          <c:h val="0.34443644544431945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" sz="1200"/>
              <a:t>Recursos necesarios por</a:t>
            </a:r>
            <a:r>
              <a:rPr lang="es-ES" sz="1200" baseline="0"/>
              <a:t> externalización</a:t>
            </a:r>
            <a:r>
              <a:rPr lang="es-ES" sz="1200"/>
              <a:t>= 1,95 Op</a:t>
            </a:r>
          </a:p>
        </c:rich>
      </c:tx>
      <c:layout>
        <c:manualLayout>
          <c:xMode val="edge"/>
          <c:yMode val="edge"/>
          <c:x val="6.5739130434782633E-2"/>
          <c:y val="2.846976152651723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8224258852889323E-2"/>
          <c:y val="0.19762759459657375"/>
          <c:w val="0.4237702766662364"/>
          <c:h val="0.73594296184155261"/>
        </c:manualLayout>
      </c:layout>
      <c:pieChart>
        <c:varyColors val="1"/>
        <c:ser>
          <c:idx val="0"/>
          <c:order val="0"/>
          <c:spPr>
            <a:ln>
              <a:solidFill>
                <a:schemeClr val="bg1"/>
              </a:solidFill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'Balance Recursos'!$A$25:$A$27</c:f>
              <c:strCache>
                <c:ptCount val="3"/>
                <c:pt idx="0">
                  <c:v>Premontajes + Operaciones Frecuenciales</c:v>
                </c:pt>
                <c:pt idx="1">
                  <c:v>Secuencia Parrillas + Mesetas</c:v>
                </c:pt>
                <c:pt idx="2">
                  <c:v>Trasvase en Kanban Cestón + Frentes + …</c:v>
                </c:pt>
              </c:strCache>
            </c:strRef>
          </c:cat>
          <c:val>
            <c:numRef>
              <c:f>'Balance Recursos'!$B$25:$B$27</c:f>
              <c:numCache>
                <c:formatCode>General</c:formatCode>
                <c:ptCount val="3"/>
                <c:pt idx="0">
                  <c:v>1.1299999999999999</c:v>
                </c:pt>
                <c:pt idx="1">
                  <c:v>0.56000000000000005</c:v>
                </c:pt>
                <c:pt idx="2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5A-4B33-BCB7-7168EA2E9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5683060109289616"/>
          <c:y val="0.3414054945892509"/>
          <c:w val="0.41530054644808745"/>
          <c:h val="0.3867023049298269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" sz="1200"/>
              <a:t>Balance Proyecto en Areas PIloto</a:t>
            </a:r>
          </a:p>
        </c:rich>
      </c:tx>
      <c:layout>
        <c:manualLayout>
          <c:xMode val="edge"/>
          <c:yMode val="edge"/>
          <c:x val="6.5739130434782633E-2"/>
          <c:y val="2.846976152651723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8224258852889393E-2"/>
          <c:y val="0.19762759459657375"/>
          <c:w val="0.4237702766662364"/>
          <c:h val="0.7359429618415525"/>
        </c:manualLayout>
      </c:layout>
      <c:pieChart>
        <c:varyColors val="1"/>
        <c:ser>
          <c:idx val="0"/>
          <c:order val="0"/>
          <c:spPr>
            <a:ln>
              <a:solidFill>
                <a:schemeClr val="bg1"/>
              </a:solidFill>
            </a:ln>
          </c:spPr>
          <c:dPt>
            <c:idx val="2"/>
            <c:bubble3D val="0"/>
            <c:spPr>
              <a:solidFill>
                <a:srgbClr val="FFC000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0-5301-4F29-BCF9-EEDF779544AD}"/>
              </c:ext>
            </c:extLst>
          </c:dPt>
          <c:dPt>
            <c:idx val="3"/>
            <c:bubble3D val="0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5301-4F29-BCF9-EEDF779544A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'Balance Recursos'!$A$39:$A$42</c:f>
              <c:strCache>
                <c:ptCount val="4"/>
                <c:pt idx="0">
                  <c:v>Area Piloto 1</c:v>
                </c:pt>
                <c:pt idx="1">
                  <c:v>Area Piloto 2</c:v>
                </c:pt>
                <c:pt idx="2">
                  <c:v>Operaciones externalizadas</c:v>
                </c:pt>
                <c:pt idx="3">
                  <c:v>Optimización Neta</c:v>
                </c:pt>
              </c:strCache>
            </c:strRef>
          </c:cat>
          <c:val>
            <c:numRef>
              <c:f>'Balance Recursos'!$B$39:$B$42</c:f>
              <c:numCache>
                <c:formatCode>General</c:formatCode>
                <c:ptCount val="4"/>
                <c:pt idx="0">
                  <c:v>2</c:v>
                </c:pt>
                <c:pt idx="1">
                  <c:v>1</c:v>
                </c:pt>
                <c:pt idx="2">
                  <c:v>1.95</c:v>
                </c:pt>
                <c:pt idx="3">
                  <c:v>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01-4F29-BCF9-EEDF779544A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5699057699754746"/>
          <c:y val="0.26983767005265041"/>
          <c:w val="0.41370078740157484"/>
          <c:h val="0.4112139476425393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" sz="1200"/>
              <a:t>Recursos Sección Auxiliar disponibles</a:t>
            </a:r>
            <a:r>
              <a:rPr lang="es-ES" sz="1200" baseline="0"/>
              <a:t> = 11,30 Op</a:t>
            </a:r>
            <a:endParaRPr lang="es-ES" sz="1200"/>
          </a:p>
          <a:p>
            <a:pPr>
              <a:defRPr sz="1200"/>
            </a:pPr>
            <a:endParaRPr lang="es-ES" sz="1200"/>
          </a:p>
        </c:rich>
      </c:tx>
      <c:layout>
        <c:manualLayout>
          <c:xMode val="edge"/>
          <c:yMode val="edge"/>
          <c:x val="6.2427425924205346E-2"/>
          <c:y val="3.795968203535631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spPr>
            <a:ln>
              <a:solidFill>
                <a:schemeClr val="bg1"/>
              </a:solidFill>
            </a:ln>
          </c:spPr>
          <c:dPt>
            <c:idx val="1"/>
            <c:bubble3D val="0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0-A30F-4420-A251-6ED42D6F1C5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'Balance Recursos'!$A$53:$A$54</c:f>
              <c:strCache>
                <c:ptCount val="2"/>
                <c:pt idx="0">
                  <c:v>Recursos Ocupados</c:v>
                </c:pt>
                <c:pt idx="1">
                  <c:v>Recursos Libres</c:v>
                </c:pt>
              </c:strCache>
            </c:strRef>
          </c:cat>
          <c:val>
            <c:numRef>
              <c:f>'Balance Recursos'!$B$53:$B$54</c:f>
              <c:numCache>
                <c:formatCode>0.00</c:formatCode>
                <c:ptCount val="2"/>
                <c:pt idx="0">
                  <c:v>8.66</c:v>
                </c:pt>
                <c:pt idx="1">
                  <c:v>2.6400000000000006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0F-4420-A251-6ED42D6F1C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2703230387801523"/>
          <c:y val="0.32475479390433287"/>
          <c:w val="0.2762600296228136"/>
          <c:h val="0.17635037085413771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ES" sz="1200"/>
              <a:t>Balance Proyecto en Fabrica</a:t>
            </a:r>
          </a:p>
        </c:rich>
      </c:tx>
      <c:layout>
        <c:manualLayout>
          <c:xMode val="edge"/>
          <c:yMode val="edge"/>
          <c:x val="6.5739130434782633E-2"/>
          <c:y val="2.846976152651723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8224258852889476E-2"/>
          <c:y val="0.19762759459657375"/>
          <c:w val="0.4237702766662364"/>
          <c:h val="0.7359429618415525"/>
        </c:manualLayout>
      </c:layout>
      <c:pieChart>
        <c:varyColors val="1"/>
        <c:ser>
          <c:idx val="0"/>
          <c:order val="0"/>
          <c:spPr>
            <a:ln>
              <a:solidFill>
                <a:schemeClr val="bg1"/>
              </a:solidFill>
            </a:ln>
          </c:spPr>
          <c:dPt>
            <c:idx val="2"/>
            <c:bubble3D val="0"/>
            <c:spPr>
              <a:solidFill>
                <a:srgbClr val="FFC000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0-9B31-4EB9-A66B-E1303C52599A}"/>
              </c:ext>
            </c:extLst>
          </c:dPt>
          <c:dPt>
            <c:idx val="3"/>
            <c:bubble3D val="0"/>
            <c:spPr>
              <a:solidFill>
                <a:schemeClr val="accent6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9B31-4EB9-A66B-E1303C52599A}"/>
              </c:ext>
            </c:extLst>
          </c:dPt>
          <c:dPt>
            <c:idx val="4"/>
            <c:bubble3D val="0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9B31-4EB9-A66B-E1303C52599A}"/>
              </c:ext>
            </c:extLst>
          </c:dPt>
          <c:dLbls>
            <c:dLbl>
              <c:idx val="1"/>
              <c:layout>
                <c:manualLayout>
                  <c:x val="-1.1608579665246766E-2"/>
                  <c:y val="2.093498881384960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B31-4EB9-A66B-E1303C52599A}"/>
                </c:ext>
              </c:extLst>
            </c:dLbl>
            <c:dLbl>
              <c:idx val="2"/>
              <c:layout>
                <c:manualLayout>
                  <c:x val="-5.2770319693644853E-2"/>
                  <c:y val="8.3055111779307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B31-4EB9-A66B-E1303C52599A}"/>
                </c:ext>
              </c:extLst>
            </c:dLbl>
            <c:dLbl>
              <c:idx val="3"/>
              <c:layout>
                <c:manualLayout>
                  <c:x val="-6.1461210791274042E-2"/>
                  <c:y val="4.101551116298603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31-4EB9-A66B-E1303C52599A}"/>
                </c:ext>
              </c:extLst>
            </c:dLbl>
            <c:dLbl>
              <c:idx val="4"/>
              <c:layout>
                <c:manualLayout>
                  <c:x val="-4.5655737704918035E-2"/>
                  <c:y val="1.02199718739678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B31-4EB9-A66B-E1303C52599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'Balance Recursos'!$A$69:$A$73</c:f>
              <c:strCache>
                <c:ptCount val="5"/>
                <c:pt idx="0">
                  <c:v>Recursos Ocupados</c:v>
                </c:pt>
                <c:pt idx="1">
                  <c:v>Premontajes + Operaciones Frecuenciales</c:v>
                </c:pt>
                <c:pt idx="2">
                  <c:v>Secuencia Parrillas + Mesetas</c:v>
                </c:pt>
                <c:pt idx="3">
                  <c:v>Trasvase en Kanban Cestón + Frentes + …</c:v>
                </c:pt>
                <c:pt idx="4">
                  <c:v>Recursos Libres</c:v>
                </c:pt>
              </c:strCache>
            </c:strRef>
          </c:cat>
          <c:val>
            <c:numRef>
              <c:f>'Balance Recursos'!$B$69:$B$73</c:f>
              <c:numCache>
                <c:formatCode>General</c:formatCode>
                <c:ptCount val="5"/>
                <c:pt idx="0" formatCode="0.00">
                  <c:v>8.66</c:v>
                </c:pt>
                <c:pt idx="1">
                  <c:v>1.1299999999999999</c:v>
                </c:pt>
                <c:pt idx="2">
                  <c:v>0.56000000000000005</c:v>
                </c:pt>
                <c:pt idx="3">
                  <c:v>0.26</c:v>
                </c:pt>
                <c:pt idx="4" formatCode="0.00">
                  <c:v>0.69000000000000061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31-4EB9-A66B-E1303C5259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54804784647820681"/>
          <c:y val="0.26983767005265052"/>
          <c:w val="0.43555871089884268"/>
          <c:h val="0.53458291425744719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ES" sz="1600"/>
              <a:t>Grafico Potenciales</a:t>
            </a:r>
            <a:r>
              <a:rPr lang="es-ES" sz="1600" baseline="0"/>
              <a:t> Area Estudio</a:t>
            </a:r>
            <a:endParaRPr lang="es-ES" sz="160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  <a:ln>
              <a:noFill/>
            </a:ln>
            <a:effectLst>
              <a:outerShdw blurRad="50800" dist="50800" dir="5400000" algn="ctr" rotWithShape="0">
                <a:schemeClr val="bg1"/>
              </a:outerShdw>
            </a:effectLst>
          </c:spPr>
          <c:invertIfNegative val="0"/>
          <c:cat>
            <c:strRef>
              <c:f>'Balance Recursos'!$O$2:$X$2</c:f>
              <c:strCache>
                <c:ptCount val="10"/>
                <c:pt idx="0">
                  <c:v>AP1</c:v>
                </c:pt>
                <c:pt idx="1">
                  <c:v>AP2</c:v>
                </c:pt>
                <c:pt idx="2">
                  <c:v>AP3</c:v>
                </c:pt>
                <c:pt idx="3">
                  <c:v>AP4</c:v>
                </c:pt>
                <c:pt idx="4">
                  <c:v>Total ZC_L2 Antes</c:v>
                </c:pt>
                <c:pt idx="5">
                  <c:v>Potencial AP1</c:v>
                </c:pt>
                <c:pt idx="6">
                  <c:v>Potencial AP2</c:v>
                </c:pt>
                <c:pt idx="7">
                  <c:v>Potencial AP3</c:v>
                </c:pt>
                <c:pt idx="8">
                  <c:v>Potencial AP4</c:v>
                </c:pt>
                <c:pt idx="9">
                  <c:v>Total ZC_L2 Despues</c:v>
                </c:pt>
              </c:strCache>
            </c:strRef>
          </c:cat>
          <c:val>
            <c:numRef>
              <c:f>'Balance Recursos'!$O$3:$X$3</c:f>
              <c:numCache>
                <c:formatCode>General</c:formatCode>
                <c:ptCount val="10"/>
                <c:pt idx="0">
                  <c:v>0</c:v>
                </c:pt>
                <c:pt idx="1">
                  <c:v>10</c:v>
                </c:pt>
                <c:pt idx="2">
                  <c:v>35</c:v>
                </c:pt>
                <c:pt idx="3">
                  <c:v>50</c:v>
                </c:pt>
                <c:pt idx="4">
                  <c:v>0</c:v>
                </c:pt>
                <c:pt idx="5">
                  <c:v>62</c:v>
                </c:pt>
                <c:pt idx="6">
                  <c:v>58</c:v>
                </c:pt>
                <c:pt idx="7">
                  <c:v>51</c:v>
                </c:pt>
                <c:pt idx="8">
                  <c:v>45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99-4B74-9A58-E78C64E4649A}"/>
            </c:ext>
          </c:extLst>
        </c:ser>
        <c:ser>
          <c:idx val="1"/>
          <c:order val="1"/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E499-4B74-9A58-E78C64E4649A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499-4B74-9A58-E78C64E4649A}"/>
              </c:ext>
            </c:extLst>
          </c:dPt>
          <c:dPt>
            <c:idx val="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499-4B74-9A58-E78C64E4649A}"/>
              </c:ext>
            </c:extLst>
          </c:dPt>
          <c:dPt>
            <c:idx val="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E499-4B74-9A58-E78C64E4649A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499-4B74-9A58-E78C64E4649A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E499-4B74-9A58-E78C64E4649A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499-4B74-9A58-E78C64E4649A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E499-4B74-9A58-E78C64E4649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'Balance Recursos'!$O$2:$X$2</c:f>
              <c:strCache>
                <c:ptCount val="10"/>
                <c:pt idx="0">
                  <c:v>AP1</c:v>
                </c:pt>
                <c:pt idx="1">
                  <c:v>AP2</c:v>
                </c:pt>
                <c:pt idx="2">
                  <c:v>AP3</c:v>
                </c:pt>
                <c:pt idx="3">
                  <c:v>AP4</c:v>
                </c:pt>
                <c:pt idx="4">
                  <c:v>Total ZC_L2 Antes</c:v>
                </c:pt>
                <c:pt idx="5">
                  <c:v>Potencial AP1</c:v>
                </c:pt>
                <c:pt idx="6">
                  <c:v>Potencial AP2</c:v>
                </c:pt>
                <c:pt idx="7">
                  <c:v>Potencial AP3</c:v>
                </c:pt>
                <c:pt idx="8">
                  <c:v>Potencial AP4</c:v>
                </c:pt>
                <c:pt idx="9">
                  <c:v>Total ZC_L2 Despues</c:v>
                </c:pt>
              </c:strCache>
            </c:strRef>
          </c:cat>
          <c:val>
            <c:numRef>
              <c:f>'Balance Recursos'!$O$4:$X$4</c:f>
              <c:numCache>
                <c:formatCode>General</c:formatCode>
                <c:ptCount val="10"/>
                <c:pt idx="0">
                  <c:v>10</c:v>
                </c:pt>
                <c:pt idx="1">
                  <c:v>25</c:v>
                </c:pt>
                <c:pt idx="2">
                  <c:v>15</c:v>
                </c:pt>
                <c:pt idx="3">
                  <c:v>20</c:v>
                </c:pt>
                <c:pt idx="4">
                  <c:v>70</c:v>
                </c:pt>
                <c:pt idx="5">
                  <c:v>8</c:v>
                </c:pt>
                <c:pt idx="6">
                  <c:v>4</c:v>
                </c:pt>
                <c:pt idx="7">
                  <c:v>7</c:v>
                </c:pt>
                <c:pt idx="8">
                  <c:v>6</c:v>
                </c:pt>
                <c:pt idx="9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99-4B74-9A58-E78C64E46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08873216"/>
        <c:axId val="123611776"/>
      </c:barChart>
      <c:catAx>
        <c:axId val="1088732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23611776"/>
        <c:crosses val="autoZero"/>
        <c:auto val="1"/>
        <c:lblAlgn val="ctr"/>
        <c:lblOffset val="100"/>
        <c:noMultiLvlLbl val="0"/>
      </c:catAx>
      <c:valAx>
        <c:axId val="123611776"/>
        <c:scaling>
          <c:orientation val="minMax"/>
          <c:max val="70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088732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LF2_ZC_P02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4296795774793696E-2"/>
          <c:y val="0.15833373109777499"/>
          <c:w val="0.56741079866941324"/>
          <c:h val="0.75499737475468665"/>
        </c:manualLayout>
      </c:layout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Puestos'!$E$42:$L$42</c:f>
              <c:numCache>
                <c:formatCode>0.00%</c:formatCode>
                <c:ptCount val="8"/>
                <c:pt idx="0">
                  <c:v>2.8571428571428571E-2</c:v>
                </c:pt>
                <c:pt idx="1">
                  <c:v>0</c:v>
                </c:pt>
                <c:pt idx="2">
                  <c:v>0.67142857142857137</c:v>
                </c:pt>
                <c:pt idx="3">
                  <c:v>0</c:v>
                </c:pt>
                <c:pt idx="4">
                  <c:v>0.2857142857142857</c:v>
                </c:pt>
                <c:pt idx="5">
                  <c:v>0</c:v>
                </c:pt>
                <c:pt idx="6">
                  <c:v>0</c:v>
                </c:pt>
                <c:pt idx="7">
                  <c:v>1.4285714285714285E-2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7-4E29-BD50-E45753CF006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LF2_ZC_P04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Puestos'!$E$44:$L$44</c:f>
              <c:numCache>
                <c:formatCode>0.00%</c:formatCode>
                <c:ptCount val="8"/>
                <c:pt idx="0">
                  <c:v>0.12352941176470589</c:v>
                </c:pt>
                <c:pt idx="1">
                  <c:v>0.22352941176470589</c:v>
                </c:pt>
                <c:pt idx="2">
                  <c:v>0.3235294117647059</c:v>
                </c:pt>
                <c:pt idx="3">
                  <c:v>0</c:v>
                </c:pt>
                <c:pt idx="4">
                  <c:v>0.18823529411764706</c:v>
                </c:pt>
                <c:pt idx="5">
                  <c:v>1.1764705882352941E-2</c:v>
                </c:pt>
                <c:pt idx="6">
                  <c:v>0</c:v>
                </c:pt>
                <c:pt idx="7">
                  <c:v>0.12941176470588237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B0-4A3C-B9B2-7CAFC4FDE16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LF2_ZC_P05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Puestos'!$E$45:$L$45</c:f>
              <c:numCache>
                <c:formatCode>0.00%</c:formatCode>
                <c:ptCount val="8"/>
                <c:pt idx="0">
                  <c:v>0.36263736263736263</c:v>
                </c:pt>
                <c:pt idx="1">
                  <c:v>0.12637362637362637</c:v>
                </c:pt>
                <c:pt idx="2">
                  <c:v>0.25274725274725274</c:v>
                </c:pt>
                <c:pt idx="3">
                  <c:v>0.14835164835164835</c:v>
                </c:pt>
                <c:pt idx="4">
                  <c:v>9.8901098901098897E-2</c:v>
                </c:pt>
                <c:pt idx="5">
                  <c:v>5.4945054945054949E-3</c:v>
                </c:pt>
                <c:pt idx="6">
                  <c:v>0</c:v>
                </c:pt>
                <c:pt idx="7">
                  <c:v>5.4945054945054949E-3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1C-4EDA-80FB-2E34BFF0A3F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s-ES" sz="2400" b="1" i="0" u="none" strike="noStrike" baseline="0"/>
              <a:t>Area: Zona Comun LF2. </a:t>
            </a:r>
            <a:r>
              <a:rPr lang="es-ES" sz="2400"/>
              <a:t>Distribución VA+NVAN+NVA_Log+NVA</a:t>
            </a:r>
            <a:r>
              <a:rPr lang="es-ES" sz="2400" baseline="0"/>
              <a:t> </a:t>
            </a:r>
            <a:endParaRPr lang="es-ES" sz="240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'Multimoment Puestos'!$E$85</c:f>
              <c:strCache>
                <c:ptCount val="1"/>
                <c:pt idx="0">
                  <c:v>VA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'Multimoment Puestos'!$D$86:$D$111</c:f>
              <c:strCache>
                <c:ptCount val="26"/>
                <c:pt idx="0">
                  <c:v>LF2_ZC_P01</c:v>
                </c:pt>
                <c:pt idx="1">
                  <c:v>LF2_ZC_P02</c:v>
                </c:pt>
                <c:pt idx="2">
                  <c:v>LF2_ZC_P03</c:v>
                </c:pt>
                <c:pt idx="3">
                  <c:v>LF2_ZC_P04</c:v>
                </c:pt>
                <c:pt idx="4">
                  <c:v>LF2_ZC_P05</c:v>
                </c:pt>
                <c:pt idx="5">
                  <c:v>LF2_ZC_P06</c:v>
                </c:pt>
                <c:pt idx="6">
                  <c:v>LF2_ZC_P07</c:v>
                </c:pt>
                <c:pt idx="7">
                  <c:v>LF2_ZC_P08</c:v>
                </c:pt>
                <c:pt idx="8">
                  <c:v>LF2_ZC_P09</c:v>
                </c:pt>
                <c:pt idx="9">
                  <c:v>LF2_ZC_P10</c:v>
                </c:pt>
                <c:pt idx="10">
                  <c:v>LF2_ZC_P11</c:v>
                </c:pt>
                <c:pt idx="11">
                  <c:v>LF2_ZC_P12</c:v>
                </c:pt>
                <c:pt idx="12">
                  <c:v>LF2_ZC_P13</c:v>
                </c:pt>
                <c:pt idx="13">
                  <c:v>LF2_ZC_P14</c:v>
                </c:pt>
                <c:pt idx="14">
                  <c:v>LF2_ZC_P15</c:v>
                </c:pt>
                <c:pt idx="15">
                  <c:v>LF2_ZC_P16</c:v>
                </c:pt>
                <c:pt idx="16">
                  <c:v>LF2_ZC_P17</c:v>
                </c:pt>
                <c:pt idx="17">
                  <c:v>LF2_ZC_P18</c:v>
                </c:pt>
                <c:pt idx="18">
                  <c:v>LF2_ZC_P19</c:v>
                </c:pt>
                <c:pt idx="19">
                  <c:v>LF2_ZC_P20</c:v>
                </c:pt>
                <c:pt idx="20">
                  <c:v>LF2_ZC_P21</c:v>
                </c:pt>
                <c:pt idx="21">
                  <c:v>LF2_ZC_P22</c:v>
                </c:pt>
                <c:pt idx="22">
                  <c:v>LF2_ZC_P23</c:v>
                </c:pt>
                <c:pt idx="23">
                  <c:v>LF2_ZC_P24</c:v>
                </c:pt>
                <c:pt idx="24">
                  <c:v>LF2_ZC_P25</c:v>
                </c:pt>
                <c:pt idx="25">
                  <c:v>LF2_ZC_P26</c:v>
                </c:pt>
              </c:strCache>
            </c:strRef>
          </c:cat>
          <c:val>
            <c:numRef>
              <c:f>'Multimoment Puestos'!$E$86:$E$111</c:f>
              <c:numCache>
                <c:formatCode>0.00%</c:formatCode>
                <c:ptCount val="26"/>
                <c:pt idx="0">
                  <c:v>0.52222222222222225</c:v>
                </c:pt>
                <c:pt idx="1">
                  <c:v>0.67142857142857137</c:v>
                </c:pt>
                <c:pt idx="2">
                  <c:v>0.15819209039548024</c:v>
                </c:pt>
                <c:pt idx="3">
                  <c:v>0.3235294117647059</c:v>
                </c:pt>
                <c:pt idx="4">
                  <c:v>0.25274725274725274</c:v>
                </c:pt>
                <c:pt idx="5">
                  <c:v>0</c:v>
                </c:pt>
                <c:pt idx="6">
                  <c:v>0.66666666666666663</c:v>
                </c:pt>
                <c:pt idx="7">
                  <c:v>0.57377049180327866</c:v>
                </c:pt>
                <c:pt idx="8">
                  <c:v>0.55405405405405406</c:v>
                </c:pt>
                <c:pt idx="9">
                  <c:v>0.53125</c:v>
                </c:pt>
                <c:pt idx="10">
                  <c:v>0.68852459016393441</c:v>
                </c:pt>
                <c:pt idx="11">
                  <c:v>0.47619047619047616</c:v>
                </c:pt>
                <c:pt idx="12">
                  <c:v>0.13793103448275862</c:v>
                </c:pt>
                <c:pt idx="13">
                  <c:v>0.28448275862068967</c:v>
                </c:pt>
                <c:pt idx="14">
                  <c:v>0.66666666666666663</c:v>
                </c:pt>
                <c:pt idx="15">
                  <c:v>0.40625</c:v>
                </c:pt>
                <c:pt idx="16">
                  <c:v>0</c:v>
                </c:pt>
                <c:pt idx="17">
                  <c:v>0.12962962962962962</c:v>
                </c:pt>
                <c:pt idx="18">
                  <c:v>0.30645161290322581</c:v>
                </c:pt>
                <c:pt idx="19">
                  <c:v>0.4375</c:v>
                </c:pt>
                <c:pt idx="20">
                  <c:v>0.22159090909090909</c:v>
                </c:pt>
                <c:pt idx="21">
                  <c:v>0</c:v>
                </c:pt>
                <c:pt idx="22">
                  <c:v>0.11403508771929824</c:v>
                </c:pt>
                <c:pt idx="23">
                  <c:v>7.6923076923076927E-2</c:v>
                </c:pt>
                <c:pt idx="24">
                  <c:v>0.32142857142857145</c:v>
                </c:pt>
                <c:pt idx="25">
                  <c:v>0.4351145038167939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90-40E5-8DAD-66FDE1F0670E}"/>
            </c:ext>
          </c:extLst>
        </c:ser>
        <c:ser>
          <c:idx val="1"/>
          <c:order val="1"/>
          <c:tx>
            <c:strRef>
              <c:f>'Multimoment Puestos'!$F$85</c:f>
              <c:strCache>
                <c:ptCount val="1"/>
                <c:pt idx="0">
                  <c:v>NVAN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'Multimoment Puestos'!$D$86:$D$111</c:f>
              <c:strCache>
                <c:ptCount val="26"/>
                <c:pt idx="0">
                  <c:v>LF2_ZC_P01</c:v>
                </c:pt>
                <c:pt idx="1">
                  <c:v>LF2_ZC_P02</c:v>
                </c:pt>
                <c:pt idx="2">
                  <c:v>LF2_ZC_P03</c:v>
                </c:pt>
                <c:pt idx="3">
                  <c:v>LF2_ZC_P04</c:v>
                </c:pt>
                <c:pt idx="4">
                  <c:v>LF2_ZC_P05</c:v>
                </c:pt>
                <c:pt idx="5">
                  <c:v>LF2_ZC_P06</c:v>
                </c:pt>
                <c:pt idx="6">
                  <c:v>LF2_ZC_P07</c:v>
                </c:pt>
                <c:pt idx="7">
                  <c:v>LF2_ZC_P08</c:v>
                </c:pt>
                <c:pt idx="8">
                  <c:v>LF2_ZC_P09</c:v>
                </c:pt>
                <c:pt idx="9">
                  <c:v>LF2_ZC_P10</c:v>
                </c:pt>
                <c:pt idx="10">
                  <c:v>LF2_ZC_P11</c:v>
                </c:pt>
                <c:pt idx="11">
                  <c:v>LF2_ZC_P12</c:v>
                </c:pt>
                <c:pt idx="12">
                  <c:v>LF2_ZC_P13</c:v>
                </c:pt>
                <c:pt idx="13">
                  <c:v>LF2_ZC_P14</c:v>
                </c:pt>
                <c:pt idx="14">
                  <c:v>LF2_ZC_P15</c:v>
                </c:pt>
                <c:pt idx="15">
                  <c:v>LF2_ZC_P16</c:v>
                </c:pt>
                <c:pt idx="16">
                  <c:v>LF2_ZC_P17</c:v>
                </c:pt>
                <c:pt idx="17">
                  <c:v>LF2_ZC_P18</c:v>
                </c:pt>
                <c:pt idx="18">
                  <c:v>LF2_ZC_P19</c:v>
                </c:pt>
                <c:pt idx="19">
                  <c:v>LF2_ZC_P20</c:v>
                </c:pt>
                <c:pt idx="20">
                  <c:v>LF2_ZC_P21</c:v>
                </c:pt>
                <c:pt idx="21">
                  <c:v>LF2_ZC_P22</c:v>
                </c:pt>
                <c:pt idx="22">
                  <c:v>LF2_ZC_P23</c:v>
                </c:pt>
                <c:pt idx="23">
                  <c:v>LF2_ZC_P24</c:v>
                </c:pt>
                <c:pt idx="24">
                  <c:v>LF2_ZC_P25</c:v>
                </c:pt>
                <c:pt idx="25">
                  <c:v>LF2_ZC_P26</c:v>
                </c:pt>
              </c:strCache>
            </c:strRef>
          </c:cat>
          <c:val>
            <c:numRef>
              <c:f>'Multimoment Puestos'!$F$86:$F$111</c:f>
              <c:numCache>
                <c:formatCode>0.00%</c:formatCode>
                <c:ptCount val="26"/>
                <c:pt idx="0">
                  <c:v>8.3333333333333329E-2</c:v>
                </c:pt>
                <c:pt idx="1">
                  <c:v>0</c:v>
                </c:pt>
                <c:pt idx="2">
                  <c:v>0.14689265536723164</c:v>
                </c:pt>
                <c:pt idx="3">
                  <c:v>0.22352941176470589</c:v>
                </c:pt>
                <c:pt idx="4">
                  <c:v>0.12637362637362637</c:v>
                </c:pt>
                <c:pt idx="5">
                  <c:v>0</c:v>
                </c:pt>
                <c:pt idx="6">
                  <c:v>0.23333333333333334</c:v>
                </c:pt>
                <c:pt idx="7">
                  <c:v>9.8360655737704916E-2</c:v>
                </c:pt>
                <c:pt idx="8">
                  <c:v>2.7027027027027029E-2</c:v>
                </c:pt>
                <c:pt idx="9">
                  <c:v>7.8125E-2</c:v>
                </c:pt>
                <c:pt idx="10">
                  <c:v>0.14754098360655737</c:v>
                </c:pt>
                <c:pt idx="11">
                  <c:v>0.12698412698412698</c:v>
                </c:pt>
                <c:pt idx="12">
                  <c:v>0</c:v>
                </c:pt>
                <c:pt idx="13">
                  <c:v>0.12931034482758622</c:v>
                </c:pt>
                <c:pt idx="14">
                  <c:v>8.3333333333333329E-2</c:v>
                </c:pt>
                <c:pt idx="15">
                  <c:v>0.125</c:v>
                </c:pt>
                <c:pt idx="16">
                  <c:v>0</c:v>
                </c:pt>
                <c:pt idx="17">
                  <c:v>3.7037037037037035E-2</c:v>
                </c:pt>
                <c:pt idx="18">
                  <c:v>8.0645161290322578E-2</c:v>
                </c:pt>
                <c:pt idx="19">
                  <c:v>6.25E-2</c:v>
                </c:pt>
                <c:pt idx="20">
                  <c:v>0.15340909090909091</c:v>
                </c:pt>
                <c:pt idx="21">
                  <c:v>0</c:v>
                </c:pt>
                <c:pt idx="22">
                  <c:v>7.8947368421052627E-2</c:v>
                </c:pt>
                <c:pt idx="23">
                  <c:v>9.6153846153846159E-2</c:v>
                </c:pt>
                <c:pt idx="24">
                  <c:v>0.15</c:v>
                </c:pt>
                <c:pt idx="25">
                  <c:v>0.12977099236641221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90-40E5-8DAD-66FDE1F0670E}"/>
            </c:ext>
          </c:extLst>
        </c:ser>
        <c:ser>
          <c:idx val="2"/>
          <c:order val="2"/>
          <c:tx>
            <c:strRef>
              <c:f>'Multimoment Puestos'!$G$85</c:f>
              <c:strCache>
                <c:ptCount val="1"/>
                <c:pt idx="0">
                  <c:v>NVA_Log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'Multimoment Puestos'!$D$86:$D$111</c:f>
              <c:strCache>
                <c:ptCount val="26"/>
                <c:pt idx="0">
                  <c:v>LF2_ZC_P01</c:v>
                </c:pt>
                <c:pt idx="1">
                  <c:v>LF2_ZC_P02</c:v>
                </c:pt>
                <c:pt idx="2">
                  <c:v>LF2_ZC_P03</c:v>
                </c:pt>
                <c:pt idx="3">
                  <c:v>LF2_ZC_P04</c:v>
                </c:pt>
                <c:pt idx="4">
                  <c:v>LF2_ZC_P05</c:v>
                </c:pt>
                <c:pt idx="5">
                  <c:v>LF2_ZC_P06</c:v>
                </c:pt>
                <c:pt idx="6">
                  <c:v>LF2_ZC_P07</c:v>
                </c:pt>
                <c:pt idx="7">
                  <c:v>LF2_ZC_P08</c:v>
                </c:pt>
                <c:pt idx="8">
                  <c:v>LF2_ZC_P09</c:v>
                </c:pt>
                <c:pt idx="9">
                  <c:v>LF2_ZC_P10</c:v>
                </c:pt>
                <c:pt idx="10">
                  <c:v>LF2_ZC_P11</c:v>
                </c:pt>
                <c:pt idx="11">
                  <c:v>LF2_ZC_P12</c:v>
                </c:pt>
                <c:pt idx="12">
                  <c:v>LF2_ZC_P13</c:v>
                </c:pt>
                <c:pt idx="13">
                  <c:v>LF2_ZC_P14</c:v>
                </c:pt>
                <c:pt idx="14">
                  <c:v>LF2_ZC_P15</c:v>
                </c:pt>
                <c:pt idx="15">
                  <c:v>LF2_ZC_P16</c:v>
                </c:pt>
                <c:pt idx="16">
                  <c:v>LF2_ZC_P17</c:v>
                </c:pt>
                <c:pt idx="17">
                  <c:v>LF2_ZC_P18</c:v>
                </c:pt>
                <c:pt idx="18">
                  <c:v>LF2_ZC_P19</c:v>
                </c:pt>
                <c:pt idx="19">
                  <c:v>LF2_ZC_P20</c:v>
                </c:pt>
                <c:pt idx="20">
                  <c:v>LF2_ZC_P21</c:v>
                </c:pt>
                <c:pt idx="21">
                  <c:v>LF2_ZC_P22</c:v>
                </c:pt>
                <c:pt idx="22">
                  <c:v>LF2_ZC_P23</c:v>
                </c:pt>
                <c:pt idx="23">
                  <c:v>LF2_ZC_P24</c:v>
                </c:pt>
                <c:pt idx="24">
                  <c:v>LF2_ZC_P25</c:v>
                </c:pt>
                <c:pt idx="25">
                  <c:v>LF2_ZC_P26</c:v>
                </c:pt>
              </c:strCache>
            </c:strRef>
          </c:cat>
          <c:val>
            <c:numRef>
              <c:f>'Multimoment Puestos'!$G$86:$G$111</c:f>
              <c:numCache>
                <c:formatCode>0.00%</c:formatCode>
                <c:ptCount val="26"/>
                <c:pt idx="0">
                  <c:v>0.22777777777777777</c:v>
                </c:pt>
                <c:pt idx="1">
                  <c:v>2.8571428571428571E-2</c:v>
                </c:pt>
                <c:pt idx="2">
                  <c:v>0.15254237288135594</c:v>
                </c:pt>
                <c:pt idx="3">
                  <c:v>0.12352941176470589</c:v>
                </c:pt>
                <c:pt idx="4">
                  <c:v>0.36263736263736263</c:v>
                </c:pt>
                <c:pt idx="5">
                  <c:v>0</c:v>
                </c:pt>
                <c:pt idx="6">
                  <c:v>0.05</c:v>
                </c:pt>
                <c:pt idx="7">
                  <c:v>0.21311475409836064</c:v>
                </c:pt>
                <c:pt idx="8">
                  <c:v>0.10810810810810811</c:v>
                </c:pt>
                <c:pt idx="9">
                  <c:v>7.8125E-2</c:v>
                </c:pt>
                <c:pt idx="10">
                  <c:v>4.9180327868852458E-2</c:v>
                </c:pt>
                <c:pt idx="11">
                  <c:v>0</c:v>
                </c:pt>
                <c:pt idx="12">
                  <c:v>6.8965517241379309E-2</c:v>
                </c:pt>
                <c:pt idx="13">
                  <c:v>0.32758620689655171</c:v>
                </c:pt>
                <c:pt idx="14">
                  <c:v>0.15</c:v>
                </c:pt>
                <c:pt idx="15">
                  <c:v>0</c:v>
                </c:pt>
                <c:pt idx="16">
                  <c:v>0</c:v>
                </c:pt>
                <c:pt idx="17">
                  <c:v>0.20370370370370369</c:v>
                </c:pt>
                <c:pt idx="18">
                  <c:v>0</c:v>
                </c:pt>
                <c:pt idx="19">
                  <c:v>0</c:v>
                </c:pt>
                <c:pt idx="20">
                  <c:v>0.19886363636363635</c:v>
                </c:pt>
                <c:pt idx="21">
                  <c:v>0</c:v>
                </c:pt>
                <c:pt idx="22">
                  <c:v>0.11403508771929824</c:v>
                </c:pt>
                <c:pt idx="23">
                  <c:v>3.8461538461538464E-2</c:v>
                </c:pt>
                <c:pt idx="24">
                  <c:v>0.23571428571428571</c:v>
                </c:pt>
                <c:pt idx="25">
                  <c:v>0.20610687022900764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90-40E5-8DAD-66FDE1F0670E}"/>
            </c:ext>
          </c:extLst>
        </c:ser>
        <c:ser>
          <c:idx val="3"/>
          <c:order val="3"/>
          <c:tx>
            <c:strRef>
              <c:f>'Multimoment Puestos'!$H$85</c:f>
              <c:strCache>
                <c:ptCount val="1"/>
                <c:pt idx="0">
                  <c:v>NVA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strRef>
              <c:f>'Multimoment Puestos'!$D$86:$D$111</c:f>
              <c:strCache>
                <c:ptCount val="26"/>
                <c:pt idx="0">
                  <c:v>LF2_ZC_P01</c:v>
                </c:pt>
                <c:pt idx="1">
                  <c:v>LF2_ZC_P02</c:v>
                </c:pt>
                <c:pt idx="2">
                  <c:v>LF2_ZC_P03</c:v>
                </c:pt>
                <c:pt idx="3">
                  <c:v>LF2_ZC_P04</c:v>
                </c:pt>
                <c:pt idx="4">
                  <c:v>LF2_ZC_P05</c:v>
                </c:pt>
                <c:pt idx="5">
                  <c:v>LF2_ZC_P06</c:v>
                </c:pt>
                <c:pt idx="6">
                  <c:v>LF2_ZC_P07</c:v>
                </c:pt>
                <c:pt idx="7">
                  <c:v>LF2_ZC_P08</c:v>
                </c:pt>
                <c:pt idx="8">
                  <c:v>LF2_ZC_P09</c:v>
                </c:pt>
                <c:pt idx="9">
                  <c:v>LF2_ZC_P10</c:v>
                </c:pt>
                <c:pt idx="10">
                  <c:v>LF2_ZC_P11</c:v>
                </c:pt>
                <c:pt idx="11">
                  <c:v>LF2_ZC_P12</c:v>
                </c:pt>
                <c:pt idx="12">
                  <c:v>LF2_ZC_P13</c:v>
                </c:pt>
                <c:pt idx="13">
                  <c:v>LF2_ZC_P14</c:v>
                </c:pt>
                <c:pt idx="14">
                  <c:v>LF2_ZC_P15</c:v>
                </c:pt>
                <c:pt idx="15">
                  <c:v>LF2_ZC_P16</c:v>
                </c:pt>
                <c:pt idx="16">
                  <c:v>LF2_ZC_P17</c:v>
                </c:pt>
                <c:pt idx="17">
                  <c:v>LF2_ZC_P18</c:v>
                </c:pt>
                <c:pt idx="18">
                  <c:v>LF2_ZC_P19</c:v>
                </c:pt>
                <c:pt idx="19">
                  <c:v>LF2_ZC_P20</c:v>
                </c:pt>
                <c:pt idx="20">
                  <c:v>LF2_ZC_P21</c:v>
                </c:pt>
                <c:pt idx="21">
                  <c:v>LF2_ZC_P22</c:v>
                </c:pt>
                <c:pt idx="22">
                  <c:v>LF2_ZC_P23</c:v>
                </c:pt>
                <c:pt idx="23">
                  <c:v>LF2_ZC_P24</c:v>
                </c:pt>
                <c:pt idx="24">
                  <c:v>LF2_ZC_P25</c:v>
                </c:pt>
                <c:pt idx="25">
                  <c:v>LF2_ZC_P26</c:v>
                </c:pt>
              </c:strCache>
            </c:strRef>
          </c:cat>
          <c:val>
            <c:numRef>
              <c:f>'Multimoment Puestos'!$H$86:$H$111</c:f>
              <c:numCache>
                <c:formatCode>0.00%</c:formatCode>
                <c:ptCount val="26"/>
                <c:pt idx="0">
                  <c:v>0.16666666666666666</c:v>
                </c:pt>
                <c:pt idx="1">
                  <c:v>0.3</c:v>
                </c:pt>
                <c:pt idx="2">
                  <c:v>0.54237288135593209</c:v>
                </c:pt>
                <c:pt idx="3">
                  <c:v>0.3294117647058824</c:v>
                </c:pt>
                <c:pt idx="4">
                  <c:v>0.25824175824175821</c:v>
                </c:pt>
                <c:pt idx="5">
                  <c:v>0</c:v>
                </c:pt>
                <c:pt idx="6">
                  <c:v>0.05</c:v>
                </c:pt>
                <c:pt idx="7">
                  <c:v>0.11475409836065574</c:v>
                </c:pt>
                <c:pt idx="8">
                  <c:v>0.31081081081081086</c:v>
                </c:pt>
                <c:pt idx="9">
                  <c:v>0.3125</c:v>
                </c:pt>
                <c:pt idx="10">
                  <c:v>0.11475409836065574</c:v>
                </c:pt>
                <c:pt idx="11">
                  <c:v>0.3968253968253968</c:v>
                </c:pt>
                <c:pt idx="12">
                  <c:v>0.79310344827586199</c:v>
                </c:pt>
                <c:pt idx="13">
                  <c:v>0.25862068965517238</c:v>
                </c:pt>
                <c:pt idx="14">
                  <c:v>9.9999999999999992E-2</c:v>
                </c:pt>
                <c:pt idx="15">
                  <c:v>0.46875</c:v>
                </c:pt>
                <c:pt idx="16">
                  <c:v>0</c:v>
                </c:pt>
                <c:pt idx="17">
                  <c:v>0.62962962962962954</c:v>
                </c:pt>
                <c:pt idx="18">
                  <c:v>0.61290322580645151</c:v>
                </c:pt>
                <c:pt idx="19">
                  <c:v>0.5</c:v>
                </c:pt>
                <c:pt idx="20">
                  <c:v>0.4261363636363637</c:v>
                </c:pt>
                <c:pt idx="21">
                  <c:v>0</c:v>
                </c:pt>
                <c:pt idx="22">
                  <c:v>0.69298245614035081</c:v>
                </c:pt>
                <c:pt idx="23">
                  <c:v>0.78846153846153844</c:v>
                </c:pt>
                <c:pt idx="24">
                  <c:v>0.29285714285714282</c:v>
                </c:pt>
                <c:pt idx="25">
                  <c:v>0.22900763358778625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90-40E5-8DAD-66FDE1F067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8999296"/>
        <c:axId val="159001984"/>
      </c:barChart>
      <c:catAx>
        <c:axId val="1589992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2800"/>
            </a:pPr>
            <a:endParaRPr lang="es-ES"/>
          </a:p>
        </c:txPr>
        <c:crossAx val="159001984"/>
        <c:crosses val="autoZero"/>
        <c:auto val="1"/>
        <c:lblAlgn val="ctr"/>
        <c:lblOffset val="100"/>
        <c:noMultiLvlLbl val="0"/>
      </c:catAx>
      <c:valAx>
        <c:axId val="159001984"/>
        <c:scaling>
          <c:orientation val="minMax"/>
          <c:max val="1"/>
        </c:scaling>
        <c:delete val="0"/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%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2800"/>
            </a:pPr>
            <a:endParaRPr lang="es-ES"/>
          </a:p>
        </c:txPr>
        <c:crossAx val="158999296"/>
        <c:crosses val="autoZero"/>
        <c:crossBetween val="between"/>
        <c:majorUnit val="0.1"/>
      </c:valAx>
    </c:plotArea>
    <c:legend>
      <c:legendPos val="b"/>
      <c:overlay val="0"/>
      <c:txPr>
        <a:bodyPr/>
        <a:lstStyle/>
        <a:p>
          <a:pPr>
            <a:defRPr sz="24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 paperSize="9" orientation="landscape" horizontalDpi="-2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LF2_ZC_P06</a:t>
            </a:r>
          </a:p>
        </c:rich>
      </c:tx>
      <c:layout>
        <c:manualLayout>
          <c:xMode val="edge"/>
          <c:yMode val="edge"/>
          <c:x val="0.42674054868079575"/>
          <c:y val="2.7870147933428558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1011374971888526E-2"/>
          <c:y val="0.19888945893451443"/>
          <c:w val="0.56741079866941324"/>
          <c:h val="0.71085582573845663"/>
        </c:manualLayout>
      </c:layout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Puestos'!$E$46:$L$46</c:f>
              <c:numCache>
                <c:formatCode>0.00%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10-4B62-A768-67D55E6D3CE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LF2_ZC_P07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Puestos'!$E$47:$L$47</c:f>
              <c:numCache>
                <c:formatCode>0.00%</c:formatCode>
                <c:ptCount val="8"/>
                <c:pt idx="0">
                  <c:v>0.05</c:v>
                </c:pt>
                <c:pt idx="1">
                  <c:v>0.23333333333333334</c:v>
                </c:pt>
                <c:pt idx="2">
                  <c:v>0.66666666666666663</c:v>
                </c:pt>
                <c:pt idx="3">
                  <c:v>0</c:v>
                </c:pt>
                <c:pt idx="4">
                  <c:v>0.05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5-4868-913E-85F4FDCFBF0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s-ES" sz="2800"/>
              <a:t>LF2_ZC_P08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20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'Multimoment Puestos'!$E$40:$L$40</c:f>
              <c:strCache>
                <c:ptCount val="8"/>
                <c:pt idx="0">
                  <c:v>Displacement for material / with material</c:v>
                </c:pt>
                <c:pt idx="1">
                  <c:v>Taking material</c:v>
                </c:pt>
                <c:pt idx="2">
                  <c:v>Working in the fridge</c:v>
                </c:pt>
                <c:pt idx="3">
                  <c:v>Pre-assembly processing / Other operations</c:v>
                </c:pt>
                <c:pt idx="4">
                  <c:v>Waiting for</c:v>
                </c:pt>
                <c:pt idx="5">
                  <c:v>Monitoring / Reviewing</c:v>
                </c:pt>
                <c:pt idx="6">
                  <c:v>Waiting due to lack of material</c:v>
                </c:pt>
                <c:pt idx="7">
                  <c:v>Others</c:v>
                </c:pt>
              </c:strCache>
            </c:strRef>
          </c:cat>
          <c:val>
            <c:numRef>
              <c:f>'Multimoment Puestos'!$E$48:$L$48</c:f>
              <c:numCache>
                <c:formatCode>0.00%</c:formatCode>
                <c:ptCount val="8"/>
                <c:pt idx="0">
                  <c:v>0.21311475409836064</c:v>
                </c:pt>
                <c:pt idx="1">
                  <c:v>9.8360655737704916E-2</c:v>
                </c:pt>
                <c:pt idx="2">
                  <c:v>0.57377049180327866</c:v>
                </c:pt>
                <c:pt idx="3">
                  <c:v>0</c:v>
                </c:pt>
                <c:pt idx="4">
                  <c:v>0.11475409836065574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36-40EE-BC73-50565BD340F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7" Type="http://schemas.openxmlformats.org/officeDocument/2006/relationships/chart" Target="../charts/chart25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138545</xdr:colOff>
      <xdr:row>0</xdr:row>
      <xdr:rowOff>0</xdr:rowOff>
    </xdr:from>
    <xdr:to>
      <xdr:col>21</xdr:col>
      <xdr:colOff>531477</xdr:colOff>
      <xdr:row>38</xdr:row>
      <xdr:rowOff>225138</xdr:rowOff>
    </xdr:to>
    <xdr:pic>
      <xdr:nvPicPr>
        <xdr:cNvPr id="2" name="1 Imagen" descr="Ejemplo Diagrama Spaghetti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16200000">
          <a:off x="2404533" y="-2265988"/>
          <a:ext cx="11862956" cy="16394932"/>
        </a:xfrm>
        <a:prstGeom prst="rect">
          <a:avLst/>
        </a:prstGeom>
      </xdr:spPr>
    </xdr:pic>
    <xdr:clientData/>
  </xdr:twoCellAnchor>
  <xdr:twoCellAnchor>
    <xdr:from>
      <xdr:col>18</xdr:col>
      <xdr:colOff>761999</xdr:colOff>
      <xdr:row>7</xdr:row>
      <xdr:rowOff>155864</xdr:rowOff>
    </xdr:from>
    <xdr:to>
      <xdr:col>24</xdr:col>
      <xdr:colOff>432955</xdr:colOff>
      <xdr:row>27</xdr:row>
      <xdr:rowOff>225136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4477999" y="2337955"/>
          <a:ext cx="4242956" cy="6303817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800"/>
            <a:t>1. Hacerlo a mano, no hace falta pasarlo a limpio.</a:t>
          </a:r>
        </a:p>
        <a:p>
          <a:endParaRPr lang="es-ES" sz="1800"/>
        </a:p>
        <a:p>
          <a:r>
            <a:rPr lang="es-ES" sz="1800"/>
            <a:t>2. Situar trabajador</a:t>
          </a:r>
          <a:r>
            <a:rPr lang="es-ES" sz="1800" baseline="0"/>
            <a:t> más o menos donde actua sobre el producto (Firgorifico).</a:t>
          </a:r>
        </a:p>
        <a:p>
          <a:endParaRPr lang="es-ES" sz="1800" baseline="0"/>
        </a:p>
        <a:p>
          <a:r>
            <a:rPr lang="es-ES" sz="1800" baseline="0"/>
            <a:t>3. Dibujar un lay-out de la zona más o menos a escala utilizando la ayuda de los cuadrados dibujados.</a:t>
          </a:r>
        </a:p>
        <a:p>
          <a:endParaRPr lang="es-ES" sz="1800" baseline="0"/>
        </a:p>
        <a:p>
          <a:r>
            <a:rPr lang="es-ES" sz="1800" baseline="0"/>
            <a:t>4. Dibujar mediante flechas continuas los movimientos que realiza el trabajador numerando cada uno de ellos.</a:t>
          </a:r>
        </a:p>
        <a:p>
          <a:endParaRPr lang="es-ES" sz="1800" baseline="0"/>
        </a:p>
        <a:p>
          <a:r>
            <a:rPr lang="es-ES" sz="1800" baseline="0"/>
            <a:t>5. Cuando se detecta que el ciclo de movimientos comienza a repetirse el ejercicio de obsevación se da por finalizada.</a:t>
          </a:r>
        </a:p>
        <a:p>
          <a:endParaRPr lang="es-ES" sz="1800" baseline="0"/>
        </a:p>
        <a:p>
          <a:r>
            <a:rPr lang="es-ES" sz="1800" baseline="0"/>
            <a:t>6. Medir los metros lineales ocupados por el material (no es necesario al milimetro)</a:t>
          </a:r>
          <a:endParaRPr lang="es-ES" sz="1800"/>
        </a:p>
      </xdr:txBody>
    </xdr:sp>
    <xdr:clientData/>
  </xdr:twoCellAnchor>
  <xdr:twoCellAnchor>
    <xdr:from>
      <xdr:col>2</xdr:col>
      <xdr:colOff>415636</xdr:colOff>
      <xdr:row>30</xdr:row>
      <xdr:rowOff>225137</xdr:rowOff>
    </xdr:from>
    <xdr:to>
      <xdr:col>16</xdr:col>
      <xdr:colOff>675409</xdr:colOff>
      <xdr:row>30</xdr:row>
      <xdr:rowOff>242455</xdr:rowOff>
    </xdr:to>
    <xdr:cxnSp macro="">
      <xdr:nvCxnSpPr>
        <xdr:cNvPr id="5" name="4 Conector recto de flecha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939636" y="9576955"/>
          <a:ext cx="10927773" cy="17318"/>
        </a:xfrm>
        <a:prstGeom prst="straightConnector1">
          <a:avLst/>
        </a:prstGeom>
        <a:ln w="63500">
          <a:solidFill>
            <a:srgbClr val="FFC000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692729</xdr:colOff>
      <xdr:row>25</xdr:row>
      <xdr:rowOff>207817</xdr:rowOff>
    </xdr:from>
    <xdr:to>
      <xdr:col>19</xdr:col>
      <xdr:colOff>138545</xdr:colOff>
      <xdr:row>30</xdr:row>
      <xdr:rowOff>34636</xdr:rowOff>
    </xdr:to>
    <xdr:cxnSp macro="">
      <xdr:nvCxnSpPr>
        <xdr:cNvPr id="7" name="6 Conector recto de flecha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0800000" flipV="1">
          <a:off x="12122729" y="8000999"/>
          <a:ext cx="2493816" cy="1385455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19</xdr:col>
      <xdr:colOff>214312</xdr:colOff>
      <xdr:row>0</xdr:row>
      <xdr:rowOff>52387</xdr:rowOff>
    </xdr:from>
    <xdr:to>
      <xdr:col>34</xdr:col>
      <xdr:colOff>428625</xdr:colOff>
      <xdr:row>20</xdr:row>
      <xdr:rowOff>355024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50</xdr:col>
      <xdr:colOff>71439</xdr:colOff>
      <xdr:row>0</xdr:row>
      <xdr:rowOff>93086</xdr:rowOff>
    </xdr:from>
    <xdr:to>
      <xdr:col>65</xdr:col>
      <xdr:colOff>238127</xdr:colOff>
      <xdr:row>21</xdr:row>
      <xdr:rowOff>23813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34</xdr:col>
      <xdr:colOff>547687</xdr:colOff>
      <xdr:row>0</xdr:row>
      <xdr:rowOff>95249</xdr:rowOff>
    </xdr:from>
    <xdr:to>
      <xdr:col>49</xdr:col>
      <xdr:colOff>714375</xdr:colOff>
      <xdr:row>20</xdr:row>
      <xdr:rowOff>378836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65</xdr:col>
      <xdr:colOff>366713</xdr:colOff>
      <xdr:row>0</xdr:row>
      <xdr:rowOff>102611</xdr:rowOff>
    </xdr:from>
    <xdr:to>
      <xdr:col>80</xdr:col>
      <xdr:colOff>533401</xdr:colOff>
      <xdr:row>21</xdr:row>
      <xdr:rowOff>47626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80</xdr:col>
      <xdr:colOff>642938</xdr:colOff>
      <xdr:row>0</xdr:row>
      <xdr:rowOff>93088</xdr:rowOff>
    </xdr:from>
    <xdr:to>
      <xdr:col>96</xdr:col>
      <xdr:colOff>47626</xdr:colOff>
      <xdr:row>21</xdr:row>
      <xdr:rowOff>71439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610032</xdr:colOff>
      <xdr:row>63</xdr:row>
      <xdr:rowOff>174044</xdr:rowOff>
    </xdr:from>
    <xdr:to>
      <xdr:col>47</xdr:col>
      <xdr:colOff>357188</xdr:colOff>
      <xdr:row>104</xdr:row>
      <xdr:rowOff>261937</xdr:rowOff>
    </xdr:to>
    <xdr:graphicFrame macro="">
      <xdr:nvGraphicFramePr>
        <xdr:cNvPr id="10" name="9 Gráfico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96</xdr:col>
      <xdr:colOff>164523</xdr:colOff>
      <xdr:row>0</xdr:row>
      <xdr:rowOff>41133</xdr:rowOff>
    </xdr:from>
    <xdr:to>
      <xdr:col>111</xdr:col>
      <xdr:colOff>331211</xdr:colOff>
      <xdr:row>21</xdr:row>
      <xdr:rowOff>119064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19</xdr:col>
      <xdr:colOff>214313</xdr:colOff>
      <xdr:row>21</xdr:row>
      <xdr:rowOff>119063</xdr:rowOff>
    </xdr:from>
    <xdr:to>
      <xdr:col>34</xdr:col>
      <xdr:colOff>428626</xdr:colOff>
      <xdr:row>42</xdr:row>
      <xdr:rowOff>178813</xdr:rowOff>
    </xdr:to>
    <xdr:graphicFrame macro="">
      <xdr:nvGraphicFramePr>
        <xdr:cNvPr id="12" name="11 Gráfico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34</xdr:col>
      <xdr:colOff>547687</xdr:colOff>
      <xdr:row>21</xdr:row>
      <xdr:rowOff>142875</xdr:rowOff>
    </xdr:from>
    <xdr:to>
      <xdr:col>49</xdr:col>
      <xdr:colOff>714375</xdr:colOff>
      <xdr:row>42</xdr:row>
      <xdr:rowOff>202625</xdr:rowOff>
    </xdr:to>
    <xdr:graphicFrame macro="">
      <xdr:nvGraphicFramePr>
        <xdr:cNvPr id="13" name="12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absolute">
    <xdr:from>
      <xdr:col>50</xdr:col>
      <xdr:colOff>23812</xdr:colOff>
      <xdr:row>21</xdr:row>
      <xdr:rowOff>142876</xdr:rowOff>
    </xdr:from>
    <xdr:to>
      <xdr:col>65</xdr:col>
      <xdr:colOff>190500</xdr:colOff>
      <xdr:row>42</xdr:row>
      <xdr:rowOff>202626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absolute">
    <xdr:from>
      <xdr:col>65</xdr:col>
      <xdr:colOff>333375</xdr:colOff>
      <xdr:row>21</xdr:row>
      <xdr:rowOff>166688</xdr:rowOff>
    </xdr:from>
    <xdr:to>
      <xdr:col>80</xdr:col>
      <xdr:colOff>500063</xdr:colOff>
      <xdr:row>42</xdr:row>
      <xdr:rowOff>245488</xdr:rowOff>
    </xdr:to>
    <xdr:graphicFrame macro="">
      <xdr:nvGraphicFramePr>
        <xdr:cNvPr id="15" name="14 Gráfico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absolute">
    <xdr:from>
      <xdr:col>80</xdr:col>
      <xdr:colOff>619125</xdr:colOff>
      <xdr:row>21</xdr:row>
      <xdr:rowOff>166688</xdr:rowOff>
    </xdr:from>
    <xdr:to>
      <xdr:col>96</xdr:col>
      <xdr:colOff>23813</xdr:colOff>
      <xdr:row>42</xdr:row>
      <xdr:rowOff>245488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absolute">
    <xdr:from>
      <xdr:col>96</xdr:col>
      <xdr:colOff>142875</xdr:colOff>
      <xdr:row>21</xdr:row>
      <xdr:rowOff>190500</xdr:rowOff>
    </xdr:from>
    <xdr:to>
      <xdr:col>111</xdr:col>
      <xdr:colOff>309563</xdr:colOff>
      <xdr:row>42</xdr:row>
      <xdr:rowOff>245487</xdr:rowOff>
    </xdr:to>
    <xdr:graphicFrame macro="">
      <xdr:nvGraphicFramePr>
        <xdr:cNvPr id="17" name="16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absolute">
    <xdr:from>
      <xdr:col>19</xdr:col>
      <xdr:colOff>214313</xdr:colOff>
      <xdr:row>42</xdr:row>
      <xdr:rowOff>252412</xdr:rowOff>
    </xdr:from>
    <xdr:to>
      <xdr:col>34</xdr:col>
      <xdr:colOff>428626</xdr:colOff>
      <xdr:row>63</xdr:row>
      <xdr:rowOff>178812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absolute">
    <xdr:from>
      <xdr:col>34</xdr:col>
      <xdr:colOff>547688</xdr:colOff>
      <xdr:row>42</xdr:row>
      <xdr:rowOff>252412</xdr:rowOff>
    </xdr:from>
    <xdr:to>
      <xdr:col>49</xdr:col>
      <xdr:colOff>714376</xdr:colOff>
      <xdr:row>63</xdr:row>
      <xdr:rowOff>178812</xdr:rowOff>
    </xdr:to>
    <xdr:graphicFrame macro="">
      <xdr:nvGraphicFramePr>
        <xdr:cNvPr id="19" name="18 Gráfico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absolute">
    <xdr:from>
      <xdr:col>50</xdr:col>
      <xdr:colOff>47625</xdr:colOff>
      <xdr:row>42</xdr:row>
      <xdr:rowOff>276225</xdr:rowOff>
    </xdr:from>
    <xdr:to>
      <xdr:col>65</xdr:col>
      <xdr:colOff>214313</xdr:colOff>
      <xdr:row>63</xdr:row>
      <xdr:rowOff>202625</xdr:rowOff>
    </xdr:to>
    <xdr:graphicFrame macro="">
      <xdr:nvGraphicFramePr>
        <xdr:cNvPr id="20" name="19 Gráfico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absolute">
    <xdr:from>
      <xdr:col>65</xdr:col>
      <xdr:colOff>333375</xdr:colOff>
      <xdr:row>42</xdr:row>
      <xdr:rowOff>276225</xdr:rowOff>
    </xdr:from>
    <xdr:to>
      <xdr:col>80</xdr:col>
      <xdr:colOff>500063</xdr:colOff>
      <xdr:row>63</xdr:row>
      <xdr:rowOff>202625</xdr:rowOff>
    </xdr:to>
    <xdr:graphicFrame macro="">
      <xdr:nvGraphicFramePr>
        <xdr:cNvPr id="21" name="20 Gráfico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absolute">
    <xdr:from>
      <xdr:col>80</xdr:col>
      <xdr:colOff>571500</xdr:colOff>
      <xdr:row>42</xdr:row>
      <xdr:rowOff>276225</xdr:rowOff>
    </xdr:from>
    <xdr:to>
      <xdr:col>95</xdr:col>
      <xdr:colOff>738188</xdr:colOff>
      <xdr:row>63</xdr:row>
      <xdr:rowOff>202625</xdr:rowOff>
    </xdr:to>
    <xdr:graphicFrame macro="">
      <xdr:nvGraphicFramePr>
        <xdr:cNvPr id="22" name="21 Gráfico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2171701</xdr:colOff>
      <xdr:row>6</xdr:row>
      <xdr:rowOff>104776</xdr:rowOff>
    </xdr:from>
    <xdr:to>
      <xdr:col>4</xdr:col>
      <xdr:colOff>448236</xdr:colOff>
      <xdr:row>20</xdr:row>
      <xdr:rowOff>114300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9525</xdr:colOff>
      <xdr:row>6</xdr:row>
      <xdr:rowOff>104775</xdr:rowOff>
    </xdr:from>
    <xdr:to>
      <xdr:col>11</xdr:col>
      <xdr:colOff>133350</xdr:colOff>
      <xdr:row>20</xdr:row>
      <xdr:rowOff>104775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9525</xdr:colOff>
      <xdr:row>21</xdr:row>
      <xdr:rowOff>28575</xdr:rowOff>
    </xdr:from>
    <xdr:to>
      <xdr:col>11</xdr:col>
      <xdr:colOff>85725</xdr:colOff>
      <xdr:row>35</xdr:row>
      <xdr:rowOff>38099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</xdr:col>
      <xdr:colOff>15688</xdr:colOff>
      <xdr:row>36</xdr:row>
      <xdr:rowOff>26894</xdr:rowOff>
    </xdr:from>
    <xdr:to>
      <xdr:col>11</xdr:col>
      <xdr:colOff>91888</xdr:colOff>
      <xdr:row>50</xdr:row>
      <xdr:rowOff>36418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5</xdr:col>
      <xdr:colOff>11205</xdr:colOff>
      <xdr:row>51</xdr:row>
      <xdr:rowOff>22412</xdr:rowOff>
    </xdr:from>
    <xdr:to>
      <xdr:col>11</xdr:col>
      <xdr:colOff>67235</xdr:colOff>
      <xdr:row>65</xdr:row>
      <xdr:rowOff>31936</xdr:rowOff>
    </xdr:to>
    <xdr:graphicFrame macro="">
      <xdr:nvGraphicFramePr>
        <xdr:cNvPr id="9" name="8 Gráfico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5</xdr:col>
      <xdr:colOff>0</xdr:colOff>
      <xdr:row>67</xdr:row>
      <xdr:rowOff>0</xdr:rowOff>
    </xdr:from>
    <xdr:to>
      <xdr:col>11</xdr:col>
      <xdr:colOff>76200</xdr:colOff>
      <xdr:row>81</xdr:row>
      <xdr:rowOff>9524</xdr:rowOff>
    </xdr:to>
    <xdr:graphicFrame macro="">
      <xdr:nvGraphicFramePr>
        <xdr:cNvPr id="10" name="9 Gráfico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176092</xdr:colOff>
      <xdr:row>7</xdr:row>
      <xdr:rowOff>176893</xdr:rowOff>
    </xdr:from>
    <xdr:to>
      <xdr:col>26</xdr:col>
      <xdr:colOff>81643</xdr:colOff>
      <xdr:row>31</xdr:row>
      <xdr:rowOff>167286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2"/>
  <sheetViews>
    <sheetView zoomScale="70" workbookViewId="0">
      <selection activeCell="N45" sqref="N45"/>
    </sheetView>
  </sheetViews>
  <sheetFormatPr baseColWidth="10" defaultColWidth="11.3984375" defaultRowHeight="14.25" x14ac:dyDescent="0.45"/>
  <cols>
    <col min="1" max="1" width="5.73046875" customWidth="1"/>
    <col min="7" max="7" width="21.59765625" bestFit="1" customWidth="1"/>
    <col min="14" max="14" width="5.73046875" customWidth="1"/>
  </cols>
  <sheetData>
    <row r="1" spans="1:14" x14ac:dyDescent="0.45">
      <c r="A1" s="4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</row>
    <row r="2" spans="1:14" ht="23.25" x14ac:dyDescent="0.7">
      <c r="A2" s="40"/>
      <c r="B2" s="76" t="s">
        <v>35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39"/>
    </row>
    <row r="3" spans="1:14" x14ac:dyDescent="0.45">
      <c r="A3" s="40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39"/>
    </row>
    <row r="4" spans="1:14" ht="14.65" thickBot="1" x14ac:dyDescent="0.5">
      <c r="A4" s="7"/>
      <c r="B4" s="11" t="s">
        <v>25</v>
      </c>
      <c r="C4" s="3"/>
      <c r="D4" s="3"/>
      <c r="E4" s="3"/>
      <c r="F4" s="1"/>
      <c r="G4" s="11" t="s">
        <v>29</v>
      </c>
      <c r="H4" s="3"/>
      <c r="I4" s="3"/>
      <c r="J4" s="3"/>
      <c r="K4" s="1"/>
      <c r="L4" s="1"/>
      <c r="M4" s="1"/>
      <c r="N4" s="8"/>
    </row>
    <row r="5" spans="1:14" x14ac:dyDescent="0.45">
      <c r="A5" s="7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8"/>
    </row>
    <row r="6" spans="1:14" ht="14.65" thickBot="1" x14ac:dyDescent="0.5">
      <c r="A6" s="7"/>
      <c r="B6" s="11" t="s">
        <v>26</v>
      </c>
      <c r="C6" s="1"/>
      <c r="D6" s="3"/>
      <c r="E6" s="3"/>
      <c r="F6" s="1"/>
      <c r="G6" s="1"/>
      <c r="H6" s="3"/>
      <c r="I6" s="3"/>
      <c r="J6" s="3"/>
      <c r="K6" s="1"/>
      <c r="L6" s="1"/>
      <c r="M6" s="1"/>
      <c r="N6" s="8"/>
    </row>
    <row r="7" spans="1:14" x14ac:dyDescent="0.45">
      <c r="A7" s="7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8"/>
    </row>
    <row r="8" spans="1:14" ht="14.65" thickBot="1" x14ac:dyDescent="0.5">
      <c r="A8" s="7"/>
      <c r="B8" s="11" t="s">
        <v>27</v>
      </c>
      <c r="C8" s="3"/>
      <c r="D8" s="3"/>
      <c r="E8" s="3"/>
      <c r="F8" s="1"/>
      <c r="K8" s="1"/>
      <c r="L8" s="1"/>
      <c r="M8" s="1"/>
      <c r="N8" s="8"/>
    </row>
    <row r="9" spans="1:14" x14ac:dyDescent="0.45">
      <c r="A9" s="7"/>
      <c r="B9" s="1"/>
      <c r="C9" s="1"/>
      <c r="D9" s="1"/>
      <c r="E9" s="1"/>
      <c r="F9" s="1"/>
      <c r="K9" s="1"/>
      <c r="L9" s="1"/>
      <c r="M9" s="1"/>
      <c r="N9" s="8"/>
    </row>
    <row r="10" spans="1:14" x14ac:dyDescent="0.45">
      <c r="A10" s="7"/>
      <c r="B10" s="44" t="s">
        <v>28</v>
      </c>
      <c r="C10" s="1"/>
      <c r="D10" s="1"/>
      <c r="E10" s="1"/>
      <c r="F10" s="1"/>
      <c r="G10" s="44" t="s">
        <v>32</v>
      </c>
      <c r="H10" s="1"/>
      <c r="I10" s="1"/>
      <c r="J10" s="1"/>
      <c r="K10" s="1"/>
      <c r="L10" s="1"/>
      <c r="M10" s="1"/>
      <c r="N10" s="8"/>
    </row>
    <row r="11" spans="1:14" x14ac:dyDescent="0.45">
      <c r="A11" s="40"/>
      <c r="B11" s="1"/>
      <c r="C11" s="45" t="s">
        <v>20</v>
      </c>
      <c r="D11" s="13"/>
      <c r="E11" s="1"/>
      <c r="F11" s="1"/>
      <c r="G11" s="45" t="s">
        <v>23</v>
      </c>
      <c r="H11" s="13"/>
      <c r="I11" s="1"/>
      <c r="J11" s="1"/>
      <c r="K11" s="1"/>
      <c r="L11" s="1"/>
      <c r="M11" s="1"/>
      <c r="N11" s="39"/>
    </row>
    <row r="12" spans="1:14" x14ac:dyDescent="0.45">
      <c r="A12" s="40"/>
      <c r="B12" s="1"/>
      <c r="C12" s="45" t="s">
        <v>22</v>
      </c>
      <c r="D12" s="13"/>
      <c r="E12" s="1"/>
      <c r="F12" s="1"/>
      <c r="G12" s="45" t="s">
        <v>34</v>
      </c>
      <c r="H12" s="13"/>
      <c r="I12" s="1"/>
      <c r="J12" s="1"/>
      <c r="K12" s="1"/>
      <c r="L12" s="1"/>
      <c r="M12" s="1"/>
      <c r="N12" s="39"/>
    </row>
    <row r="13" spans="1:14" x14ac:dyDescent="0.45">
      <c r="A13" s="40"/>
      <c r="B13" s="1"/>
      <c r="C13" s="45" t="s">
        <v>21</v>
      </c>
      <c r="D13" s="13"/>
      <c r="E13" s="1"/>
      <c r="F13" s="1"/>
      <c r="G13" s="46" t="s">
        <v>24</v>
      </c>
      <c r="H13" s="13"/>
      <c r="I13" s="1"/>
      <c r="J13" s="1"/>
      <c r="K13" s="1"/>
      <c r="L13" s="1"/>
      <c r="M13" s="1"/>
      <c r="N13" s="39"/>
    </row>
    <row r="14" spans="1:14" ht="14.65" thickBot="1" x14ac:dyDescent="0.5">
      <c r="A14" s="40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39"/>
    </row>
    <row r="15" spans="1:14" x14ac:dyDescent="0.45">
      <c r="A15" s="35"/>
      <c r="B15" s="47" t="s">
        <v>30</v>
      </c>
      <c r="C15" s="33"/>
      <c r="D15" s="33"/>
      <c r="E15" s="33"/>
      <c r="F15" s="33"/>
      <c r="G15" s="48"/>
      <c r="H15" s="33" t="s">
        <v>30</v>
      </c>
      <c r="I15" s="33"/>
      <c r="J15" s="33"/>
      <c r="K15" s="33"/>
      <c r="L15" s="33"/>
      <c r="M15" s="38"/>
      <c r="N15" s="36"/>
    </row>
    <row r="16" spans="1:14" x14ac:dyDescent="0.45">
      <c r="A16" s="35"/>
      <c r="B16" s="34"/>
      <c r="C16" s="37"/>
      <c r="D16" s="37"/>
      <c r="E16" s="37"/>
      <c r="F16" s="37"/>
      <c r="G16" s="49"/>
      <c r="H16" s="37"/>
      <c r="I16" s="37"/>
      <c r="J16" s="37"/>
      <c r="K16" s="37"/>
      <c r="L16" s="37"/>
      <c r="M16" s="39"/>
      <c r="N16" s="36"/>
    </row>
    <row r="17" spans="1:14" x14ac:dyDescent="0.45">
      <c r="A17" s="35"/>
      <c r="B17" s="34"/>
      <c r="C17" s="37"/>
      <c r="D17" s="37"/>
      <c r="E17" s="37"/>
      <c r="F17" s="37"/>
      <c r="G17" s="49"/>
      <c r="H17" s="37"/>
      <c r="I17" s="37"/>
      <c r="J17" s="37"/>
      <c r="K17" s="37"/>
      <c r="L17" s="37"/>
      <c r="M17" s="39"/>
      <c r="N17" s="36"/>
    </row>
    <row r="18" spans="1:14" x14ac:dyDescent="0.45">
      <c r="A18" s="35"/>
      <c r="B18" s="34"/>
      <c r="C18" s="37"/>
      <c r="D18" s="37"/>
      <c r="E18" s="37"/>
      <c r="F18" s="37"/>
      <c r="G18" s="49"/>
      <c r="H18" s="37"/>
      <c r="I18" s="37"/>
      <c r="J18" s="37"/>
      <c r="K18" s="37"/>
      <c r="L18" s="37"/>
      <c r="M18" s="39"/>
      <c r="N18" s="36"/>
    </row>
    <row r="19" spans="1:14" x14ac:dyDescent="0.45">
      <c r="A19" s="35"/>
      <c r="B19" s="34"/>
      <c r="C19" s="37"/>
      <c r="D19" s="37"/>
      <c r="E19" s="37"/>
      <c r="F19" s="37"/>
      <c r="G19" s="49"/>
      <c r="H19" s="37"/>
      <c r="I19" s="37"/>
      <c r="J19" s="37"/>
      <c r="K19" s="37"/>
      <c r="L19" s="37"/>
      <c r="M19" s="39"/>
      <c r="N19" s="36"/>
    </row>
    <row r="20" spans="1:14" x14ac:dyDescent="0.45">
      <c r="A20" s="35"/>
      <c r="B20" s="34"/>
      <c r="C20" s="37"/>
      <c r="D20" s="37"/>
      <c r="E20" s="37"/>
      <c r="F20" s="37"/>
      <c r="G20" s="49"/>
      <c r="H20" s="37"/>
      <c r="I20" s="37"/>
      <c r="J20" s="37"/>
      <c r="K20" s="37"/>
      <c r="L20" s="37"/>
      <c r="M20" s="39"/>
      <c r="N20" s="36"/>
    </row>
    <row r="21" spans="1:14" x14ac:dyDescent="0.45">
      <c r="A21" s="35"/>
      <c r="B21" s="34"/>
      <c r="C21" s="37"/>
      <c r="D21" s="37"/>
      <c r="E21" s="37"/>
      <c r="F21" s="37"/>
      <c r="G21" s="49"/>
      <c r="H21" s="37"/>
      <c r="I21" s="37"/>
      <c r="J21" s="37"/>
      <c r="K21" s="37"/>
      <c r="L21" s="37"/>
      <c r="M21" s="39"/>
      <c r="N21" s="36"/>
    </row>
    <row r="22" spans="1:14" x14ac:dyDescent="0.45">
      <c r="A22" s="35"/>
      <c r="B22" s="34"/>
      <c r="C22" s="37"/>
      <c r="D22" s="37"/>
      <c r="E22" s="37"/>
      <c r="F22" s="37"/>
      <c r="G22" s="49"/>
      <c r="H22" s="37"/>
      <c r="I22" s="37"/>
      <c r="J22" s="37"/>
      <c r="K22" s="37"/>
      <c r="L22" s="37"/>
      <c r="M22" s="39"/>
      <c r="N22" s="36"/>
    </row>
    <row r="23" spans="1:14" x14ac:dyDescent="0.45">
      <c r="A23" s="35"/>
      <c r="B23" s="34"/>
      <c r="C23" s="37"/>
      <c r="D23" s="37"/>
      <c r="E23" s="37"/>
      <c r="F23" s="37"/>
      <c r="G23" s="49"/>
      <c r="H23" s="37"/>
      <c r="I23" s="37"/>
      <c r="J23" s="37"/>
      <c r="K23" s="37"/>
      <c r="L23" s="37"/>
      <c r="M23" s="39"/>
      <c r="N23" s="36"/>
    </row>
    <row r="24" spans="1:14" x14ac:dyDescent="0.45">
      <c r="A24" s="35"/>
      <c r="B24" s="34"/>
      <c r="C24" s="37"/>
      <c r="D24" s="37"/>
      <c r="E24" s="37"/>
      <c r="F24" s="37"/>
      <c r="G24" s="49"/>
      <c r="H24" s="37"/>
      <c r="I24" s="37"/>
      <c r="J24" s="37"/>
      <c r="K24" s="37"/>
      <c r="L24" s="37"/>
      <c r="M24" s="39"/>
      <c r="N24" s="36"/>
    </row>
    <row r="25" spans="1:14" x14ac:dyDescent="0.45">
      <c r="A25" s="35"/>
      <c r="B25" s="34"/>
      <c r="C25" s="37"/>
      <c r="D25" s="37"/>
      <c r="E25" s="37"/>
      <c r="F25" s="37"/>
      <c r="G25" s="49"/>
      <c r="H25" s="37"/>
      <c r="I25" s="37"/>
      <c r="J25" s="37"/>
      <c r="K25" s="37"/>
      <c r="L25" s="37"/>
      <c r="M25" s="39"/>
      <c r="N25" s="36"/>
    </row>
    <row r="26" spans="1:14" x14ac:dyDescent="0.45">
      <c r="A26" s="35"/>
      <c r="B26" s="34"/>
      <c r="C26" s="37"/>
      <c r="D26" s="37"/>
      <c r="E26" s="37"/>
      <c r="F26" s="37"/>
      <c r="G26" s="49"/>
      <c r="H26" s="37"/>
      <c r="I26" s="37"/>
      <c r="J26" s="37"/>
      <c r="K26" s="37"/>
      <c r="L26" s="37"/>
      <c r="M26" s="39"/>
      <c r="N26" s="36"/>
    </row>
    <row r="27" spans="1:14" x14ac:dyDescent="0.45">
      <c r="A27" s="35"/>
      <c r="B27" s="64"/>
      <c r="C27" s="65"/>
      <c r="D27" s="65"/>
      <c r="E27" s="65"/>
      <c r="F27" s="65"/>
      <c r="G27" s="66"/>
      <c r="H27" s="65"/>
      <c r="I27" s="65"/>
      <c r="J27" s="65"/>
      <c r="K27" s="65"/>
      <c r="L27" s="65"/>
      <c r="M27" s="67"/>
      <c r="N27" s="36"/>
    </row>
    <row r="28" spans="1:14" x14ac:dyDescent="0.45">
      <c r="A28" s="35"/>
      <c r="B28" s="34" t="s">
        <v>30</v>
      </c>
      <c r="C28" s="37"/>
      <c r="D28" s="37"/>
      <c r="E28" s="37"/>
      <c r="F28" s="37"/>
      <c r="G28" s="68"/>
      <c r="H28" s="37" t="s">
        <v>30</v>
      </c>
      <c r="I28" s="37"/>
      <c r="J28" s="37"/>
      <c r="K28" s="37"/>
      <c r="L28" s="37"/>
      <c r="M28" s="39"/>
      <c r="N28" s="36"/>
    </row>
    <row r="29" spans="1:14" x14ac:dyDescent="0.45">
      <c r="A29" s="35"/>
      <c r="B29" s="34"/>
      <c r="C29" s="37"/>
      <c r="D29" s="37"/>
      <c r="E29" s="37"/>
      <c r="F29" s="37"/>
      <c r="G29" s="49"/>
      <c r="H29" s="37"/>
      <c r="I29" s="37"/>
      <c r="J29" s="37"/>
      <c r="K29" s="37"/>
      <c r="L29" s="37"/>
      <c r="M29" s="39"/>
      <c r="N29" s="36"/>
    </row>
    <row r="30" spans="1:14" x14ac:dyDescent="0.45">
      <c r="A30" s="35"/>
      <c r="B30" s="34"/>
      <c r="C30" s="37"/>
      <c r="D30" s="37"/>
      <c r="E30" s="37"/>
      <c r="F30" s="37"/>
      <c r="G30" s="49"/>
      <c r="H30" s="37"/>
      <c r="I30" s="37"/>
      <c r="J30" s="37"/>
      <c r="K30" s="37"/>
      <c r="L30" s="37"/>
      <c r="M30" s="39"/>
      <c r="N30" s="36"/>
    </row>
    <row r="31" spans="1:14" x14ac:dyDescent="0.45">
      <c r="A31" s="35"/>
      <c r="B31" s="34"/>
      <c r="C31" s="37"/>
      <c r="D31" s="37"/>
      <c r="E31" s="37"/>
      <c r="F31" s="37"/>
      <c r="G31" s="49"/>
      <c r="H31" s="37"/>
      <c r="I31" s="37"/>
      <c r="J31" s="37"/>
      <c r="K31" s="37"/>
      <c r="L31" s="37"/>
      <c r="M31" s="39"/>
      <c r="N31" s="36"/>
    </row>
    <row r="32" spans="1:14" x14ac:dyDescent="0.45">
      <c r="A32" s="35"/>
      <c r="B32" s="34"/>
      <c r="C32" s="37"/>
      <c r="D32" s="37"/>
      <c r="E32" s="37"/>
      <c r="F32" s="37"/>
      <c r="G32" s="49"/>
      <c r="H32" s="37"/>
      <c r="I32" s="37"/>
      <c r="J32" s="37"/>
      <c r="K32" s="37"/>
      <c r="L32" s="37"/>
      <c r="M32" s="39"/>
      <c r="N32" s="36"/>
    </row>
    <row r="33" spans="1:14" x14ac:dyDescent="0.45">
      <c r="A33" s="35"/>
      <c r="B33" s="34"/>
      <c r="C33" s="37"/>
      <c r="D33" s="37"/>
      <c r="E33" s="37"/>
      <c r="F33" s="37"/>
      <c r="G33" s="49"/>
      <c r="H33" s="37"/>
      <c r="I33" s="37"/>
      <c r="J33" s="37"/>
      <c r="K33" s="37"/>
      <c r="L33" s="37"/>
      <c r="M33" s="39"/>
      <c r="N33" s="36"/>
    </row>
    <row r="34" spans="1:14" x14ac:dyDescent="0.45">
      <c r="A34" s="35"/>
      <c r="B34" s="34"/>
      <c r="C34" s="37"/>
      <c r="D34" s="37"/>
      <c r="E34" s="37"/>
      <c r="F34" s="37"/>
      <c r="G34" s="49"/>
      <c r="H34" s="37"/>
      <c r="I34" s="37"/>
      <c r="J34" s="37"/>
      <c r="K34" s="37"/>
      <c r="L34" s="37"/>
      <c r="M34" s="39"/>
      <c r="N34" s="36"/>
    </row>
    <row r="35" spans="1:14" x14ac:dyDescent="0.45">
      <c r="A35" s="35"/>
      <c r="B35" s="34"/>
      <c r="C35" s="37"/>
      <c r="D35" s="37"/>
      <c r="E35" s="37"/>
      <c r="F35" s="37"/>
      <c r="G35" s="49"/>
      <c r="H35" s="37"/>
      <c r="I35" s="37"/>
      <c r="J35" s="37"/>
      <c r="K35" s="37"/>
      <c r="L35" s="37"/>
      <c r="M35" s="39"/>
      <c r="N35" s="36"/>
    </row>
    <row r="36" spans="1:14" x14ac:dyDescent="0.45">
      <c r="A36" s="35"/>
      <c r="B36" s="40"/>
      <c r="C36" s="1"/>
      <c r="D36" s="1"/>
      <c r="E36" s="1"/>
      <c r="F36" s="1"/>
      <c r="G36" s="50"/>
      <c r="H36" s="1"/>
      <c r="I36" s="1"/>
      <c r="J36" s="1"/>
      <c r="K36" s="1"/>
      <c r="L36" s="1"/>
      <c r="M36" s="39"/>
      <c r="N36" s="36"/>
    </row>
    <row r="37" spans="1:14" x14ac:dyDescent="0.45">
      <c r="A37" s="35"/>
      <c r="B37" s="40"/>
      <c r="C37" s="1"/>
      <c r="D37" s="1"/>
      <c r="E37" s="1"/>
      <c r="F37" s="1"/>
      <c r="G37" s="50"/>
      <c r="H37" s="1"/>
      <c r="I37" s="1"/>
      <c r="J37" s="1"/>
      <c r="K37" s="1"/>
      <c r="L37" s="1"/>
      <c r="M37" s="39"/>
      <c r="N37" s="36"/>
    </row>
    <row r="38" spans="1:14" x14ac:dyDescent="0.45">
      <c r="A38" s="7"/>
      <c r="B38" s="40"/>
      <c r="C38" s="1"/>
      <c r="D38" s="1"/>
      <c r="E38" s="1"/>
      <c r="F38" s="1"/>
      <c r="G38" s="50"/>
      <c r="H38" s="1"/>
      <c r="I38" s="1"/>
      <c r="J38" s="1"/>
      <c r="K38" s="1"/>
      <c r="L38" s="1"/>
      <c r="M38" s="39"/>
      <c r="N38" s="8"/>
    </row>
    <row r="39" spans="1:14" x14ac:dyDescent="0.45">
      <c r="A39" s="7"/>
      <c r="B39" s="40"/>
      <c r="C39" s="1"/>
      <c r="D39" s="1"/>
      <c r="E39" s="1"/>
      <c r="F39" s="1"/>
      <c r="G39" s="50"/>
      <c r="H39" s="1"/>
      <c r="I39" s="1"/>
      <c r="J39" s="1"/>
      <c r="K39" s="1"/>
      <c r="L39" s="1"/>
      <c r="M39" s="39"/>
      <c r="N39" s="8"/>
    </row>
    <row r="40" spans="1:14" ht="14.65" thickBot="1" x14ac:dyDescent="0.5">
      <c r="A40" s="7"/>
      <c r="B40" s="41"/>
      <c r="C40" s="42"/>
      <c r="D40" s="42"/>
      <c r="E40" s="42"/>
      <c r="F40" s="42"/>
      <c r="G40" s="51"/>
      <c r="H40" s="42"/>
      <c r="I40" s="42"/>
      <c r="J40" s="42"/>
      <c r="K40" s="42"/>
      <c r="L40" s="42"/>
      <c r="M40" s="43"/>
      <c r="N40" s="8"/>
    </row>
    <row r="41" spans="1:14" ht="14.65" thickBot="1" x14ac:dyDescent="0.5">
      <c r="A41" s="7"/>
      <c r="B41" s="1"/>
      <c r="C41" s="1"/>
      <c r="D41" s="1"/>
      <c r="E41" s="1"/>
      <c r="F41" s="1"/>
      <c r="G41" s="1"/>
      <c r="H41" s="1"/>
      <c r="I41" s="1"/>
      <c r="J41" s="1"/>
      <c r="K41" s="12" t="s">
        <v>1</v>
      </c>
      <c r="L41" s="1"/>
      <c r="M41" s="3"/>
      <c r="N41" s="8"/>
    </row>
    <row r="42" spans="1:14" ht="14.65" thickBot="1" x14ac:dyDescent="0.5">
      <c r="A42" s="9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10"/>
    </row>
  </sheetData>
  <phoneticPr fontId="5" type="noConversion"/>
  <printOptions horizontalCentered="1"/>
  <pageMargins left="0.39370078740157483" right="0.39370078740157483" top="0.39370078740157483" bottom="0.59055118110236227" header="0" footer="0.39370078740157483"/>
  <pageSetup paperSize="9" scale="83" orientation="landscape" r:id="rId1"/>
  <headerFooter>
    <oddFooter>&amp;R&amp;10Proyecto Fagor Frio. Hoja General Puesto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7"/>
  <sheetViews>
    <sheetView zoomScale="55" zoomScaleNormal="55" workbookViewId="0">
      <selection activeCell="B7" sqref="B7"/>
    </sheetView>
  </sheetViews>
  <sheetFormatPr baseColWidth="10" defaultColWidth="11.3984375" defaultRowHeight="14.25" x14ac:dyDescent="0.45"/>
  <cols>
    <col min="1" max="1" width="6.86328125" bestFit="1" customWidth="1"/>
    <col min="2" max="2" width="11.265625" customWidth="1"/>
    <col min="3" max="10" width="28" customWidth="1"/>
    <col min="11" max="11" width="15.265625" customWidth="1"/>
    <col min="12" max="12" width="6.73046875" customWidth="1"/>
  </cols>
  <sheetData>
    <row r="1" spans="1:12" x14ac:dyDescent="0.45">
      <c r="A1" s="4"/>
      <c r="B1" s="5"/>
      <c r="C1" s="5"/>
      <c r="D1" s="5"/>
      <c r="E1" s="5"/>
      <c r="F1" s="5"/>
      <c r="G1" s="5"/>
      <c r="H1" s="5"/>
      <c r="I1" s="5"/>
      <c r="J1" s="5"/>
      <c r="K1" s="5"/>
      <c r="L1" s="38"/>
    </row>
    <row r="2" spans="1:12" ht="25.5" x14ac:dyDescent="0.75">
      <c r="A2" s="40"/>
      <c r="B2" s="74" t="s">
        <v>31</v>
      </c>
      <c r="C2" s="1"/>
      <c r="D2" s="1"/>
      <c r="E2" s="1"/>
      <c r="F2" s="1"/>
      <c r="G2" s="1"/>
      <c r="H2" s="1"/>
      <c r="I2" s="1"/>
      <c r="J2" s="1"/>
      <c r="K2" s="1"/>
      <c r="L2" s="39"/>
    </row>
    <row r="3" spans="1:12" x14ac:dyDescent="0.45">
      <c r="A3" s="40"/>
      <c r="B3" s="1"/>
      <c r="C3" s="1"/>
      <c r="D3" s="1"/>
      <c r="E3" s="1"/>
      <c r="F3" s="1"/>
      <c r="G3" s="1"/>
      <c r="H3" s="1"/>
      <c r="I3" s="1"/>
      <c r="J3" s="1"/>
      <c r="K3" s="1"/>
      <c r="L3" s="39"/>
    </row>
    <row r="4" spans="1:12" ht="18.399999999999999" thickBot="1" x14ac:dyDescent="0.6">
      <c r="A4" s="40"/>
      <c r="B4" s="32" t="s">
        <v>0</v>
      </c>
      <c r="C4" s="42"/>
      <c r="D4" s="42"/>
      <c r="E4" s="42"/>
      <c r="F4" s="42"/>
      <c r="G4" s="1"/>
      <c r="H4" s="1"/>
      <c r="I4" s="1"/>
      <c r="J4" s="1"/>
      <c r="K4" s="1"/>
      <c r="L4" s="39"/>
    </row>
    <row r="5" spans="1:12" x14ac:dyDescent="0.45">
      <c r="A5" s="40"/>
      <c r="B5" s="1"/>
      <c r="C5" s="1"/>
      <c r="D5" s="1"/>
      <c r="E5" s="1"/>
      <c r="F5" s="1"/>
      <c r="G5" s="1"/>
      <c r="H5" s="1"/>
      <c r="I5" s="1"/>
      <c r="J5" s="1"/>
      <c r="K5" s="1"/>
      <c r="L5" s="39"/>
    </row>
    <row r="6" spans="1:12" ht="36.75" customHeight="1" thickBot="1" x14ac:dyDescent="0.5">
      <c r="A6" s="40"/>
      <c r="B6" s="1"/>
      <c r="C6" s="1"/>
      <c r="D6" s="69"/>
      <c r="E6" s="69"/>
      <c r="F6" s="69" t="s">
        <v>5</v>
      </c>
      <c r="G6" s="69"/>
      <c r="H6" s="69"/>
      <c r="I6" s="69"/>
      <c r="J6" s="69"/>
      <c r="K6" s="70"/>
      <c r="L6" s="39"/>
    </row>
    <row r="7" spans="1:12" ht="36.4" thickBot="1" x14ac:dyDescent="0.6">
      <c r="A7" s="22"/>
      <c r="B7" s="21"/>
      <c r="C7" s="71" t="s">
        <v>33</v>
      </c>
      <c r="D7" s="72" t="s">
        <v>11</v>
      </c>
      <c r="E7" s="72" t="s">
        <v>15</v>
      </c>
      <c r="F7" s="72" t="s">
        <v>3</v>
      </c>
      <c r="G7" s="72" t="s">
        <v>17</v>
      </c>
      <c r="H7" s="72" t="s">
        <v>4</v>
      </c>
      <c r="I7" s="72" t="s">
        <v>16</v>
      </c>
      <c r="J7" s="73" t="s">
        <v>2</v>
      </c>
      <c r="K7" s="29"/>
      <c r="L7" s="39"/>
    </row>
    <row r="8" spans="1:12" ht="45" customHeight="1" x14ac:dyDescent="0.55000000000000004">
      <c r="A8" s="132" t="s">
        <v>14</v>
      </c>
      <c r="B8" s="23">
        <v>0</v>
      </c>
      <c r="C8" s="2"/>
      <c r="D8" s="17"/>
      <c r="E8" s="17"/>
      <c r="F8" s="17"/>
      <c r="G8" s="17"/>
      <c r="H8" s="17"/>
      <c r="I8" s="17"/>
      <c r="J8" s="18"/>
      <c r="K8" s="40"/>
      <c r="L8" s="39"/>
    </row>
    <row r="9" spans="1:12" ht="45" customHeight="1" x14ac:dyDescent="0.55000000000000004">
      <c r="A9" s="132"/>
      <c r="B9" s="24">
        <v>1</v>
      </c>
      <c r="C9" s="19"/>
      <c r="D9" s="13"/>
      <c r="E9" s="13"/>
      <c r="F9" s="13"/>
      <c r="G9" s="13"/>
      <c r="H9" s="13"/>
      <c r="I9" s="13"/>
      <c r="J9" s="14"/>
      <c r="K9" s="40"/>
      <c r="L9" s="39"/>
    </row>
    <row r="10" spans="1:12" ht="45" customHeight="1" x14ac:dyDescent="0.55000000000000004">
      <c r="A10" s="132"/>
      <c r="B10" s="24">
        <v>2</v>
      </c>
      <c r="C10" s="19"/>
      <c r="D10" s="13"/>
      <c r="E10" s="13"/>
      <c r="F10" s="13"/>
      <c r="G10" s="13"/>
      <c r="H10" s="13"/>
      <c r="I10" s="13"/>
      <c r="J10" s="14"/>
      <c r="K10" s="40"/>
      <c r="L10" s="39"/>
    </row>
    <row r="11" spans="1:12" ht="45" customHeight="1" x14ac:dyDescent="0.55000000000000004">
      <c r="A11" s="132"/>
      <c r="B11" s="24">
        <v>3</v>
      </c>
      <c r="C11" s="19"/>
      <c r="D11" s="13"/>
      <c r="E11" s="13"/>
      <c r="F11" s="13"/>
      <c r="G11" s="13"/>
      <c r="H11" s="13"/>
      <c r="I11" s="13"/>
      <c r="J11" s="14"/>
      <c r="K11" s="40"/>
      <c r="L11" s="39"/>
    </row>
    <row r="12" spans="1:12" ht="45" customHeight="1" x14ac:dyDescent="0.55000000000000004">
      <c r="A12" s="132"/>
      <c r="B12" s="24">
        <v>4</v>
      </c>
      <c r="C12" s="19"/>
      <c r="D12" s="13"/>
      <c r="E12" s="13"/>
      <c r="F12" s="13"/>
      <c r="G12" s="13"/>
      <c r="H12" s="13"/>
      <c r="I12" s="13"/>
      <c r="J12" s="14"/>
      <c r="K12" s="40"/>
      <c r="L12" s="39"/>
    </row>
    <row r="13" spans="1:12" ht="45" customHeight="1" x14ac:dyDescent="0.55000000000000004">
      <c r="A13" s="132"/>
      <c r="B13" s="24">
        <v>5</v>
      </c>
      <c r="C13" s="19"/>
      <c r="D13" s="13"/>
      <c r="E13" s="13"/>
      <c r="F13" s="13"/>
      <c r="G13" s="13"/>
      <c r="H13" s="13"/>
      <c r="I13" s="13"/>
      <c r="J13" s="14"/>
      <c r="K13" s="40"/>
      <c r="L13" s="39"/>
    </row>
    <row r="14" spans="1:12" ht="45" customHeight="1" x14ac:dyDescent="0.55000000000000004">
      <c r="A14" s="132"/>
      <c r="B14" s="24">
        <v>6</v>
      </c>
      <c r="C14" s="19"/>
      <c r="D14" s="13"/>
      <c r="E14" s="13"/>
      <c r="F14" s="13"/>
      <c r="G14" s="13"/>
      <c r="H14" s="13"/>
      <c r="I14" s="13"/>
      <c r="J14" s="14"/>
      <c r="K14" s="40"/>
      <c r="L14" s="39"/>
    </row>
    <row r="15" spans="1:12" ht="45" customHeight="1" x14ac:dyDescent="0.55000000000000004">
      <c r="A15" s="132"/>
      <c r="B15" s="24">
        <v>7</v>
      </c>
      <c r="C15" s="19"/>
      <c r="D15" s="13"/>
      <c r="E15" s="13"/>
      <c r="F15" s="13"/>
      <c r="G15" s="13"/>
      <c r="H15" s="13"/>
      <c r="I15" s="13"/>
      <c r="J15" s="14"/>
      <c r="K15" s="40"/>
      <c r="L15" s="39"/>
    </row>
    <row r="16" spans="1:12" ht="45" customHeight="1" x14ac:dyDescent="0.55000000000000004">
      <c r="A16" s="132"/>
      <c r="B16" s="24">
        <v>8</v>
      </c>
      <c r="C16" s="19"/>
      <c r="D16" s="13"/>
      <c r="E16" s="13"/>
      <c r="F16" s="13"/>
      <c r="G16" s="13"/>
      <c r="H16" s="13"/>
      <c r="I16" s="13"/>
      <c r="J16" s="14"/>
      <c r="K16" s="40"/>
      <c r="L16" s="39"/>
    </row>
    <row r="17" spans="1:12" ht="45" customHeight="1" x14ac:dyDescent="0.55000000000000004">
      <c r="A17" s="132"/>
      <c r="B17" s="24">
        <v>9</v>
      </c>
      <c r="C17" s="19"/>
      <c r="D17" s="13"/>
      <c r="E17" s="13"/>
      <c r="F17" s="13"/>
      <c r="G17" s="13"/>
      <c r="H17" s="13"/>
      <c r="I17" s="13"/>
      <c r="J17" s="14"/>
      <c r="K17" s="40"/>
      <c r="L17" s="39"/>
    </row>
    <row r="18" spans="1:12" ht="45" customHeight="1" x14ac:dyDescent="0.55000000000000004">
      <c r="A18" s="132"/>
      <c r="B18" s="24">
        <v>10</v>
      </c>
      <c r="C18" s="19"/>
      <c r="D18" s="13"/>
      <c r="E18" s="13"/>
      <c r="F18" s="13"/>
      <c r="G18" s="13"/>
      <c r="H18" s="13"/>
      <c r="I18" s="13"/>
      <c r="J18" s="14"/>
      <c r="K18" s="40"/>
      <c r="L18" s="39"/>
    </row>
    <row r="19" spans="1:12" ht="45" customHeight="1" x14ac:dyDescent="0.55000000000000004">
      <c r="A19" s="132"/>
      <c r="B19" s="24">
        <v>11</v>
      </c>
      <c r="C19" s="19"/>
      <c r="D19" s="13"/>
      <c r="E19" s="13"/>
      <c r="F19" s="13"/>
      <c r="G19" s="13"/>
      <c r="H19" s="13"/>
      <c r="I19" s="13"/>
      <c r="J19" s="14"/>
      <c r="K19" s="40"/>
      <c r="L19" s="39"/>
    </row>
    <row r="20" spans="1:12" ht="45" customHeight="1" x14ac:dyDescent="0.55000000000000004">
      <c r="A20" s="132"/>
      <c r="B20" s="24">
        <v>12</v>
      </c>
      <c r="C20" s="19"/>
      <c r="D20" s="13"/>
      <c r="E20" s="13"/>
      <c r="F20" s="13"/>
      <c r="G20" s="13"/>
      <c r="H20" s="13"/>
      <c r="I20" s="13"/>
      <c r="J20" s="14"/>
      <c r="K20" s="40"/>
      <c r="L20" s="39"/>
    </row>
    <row r="21" spans="1:12" ht="45" customHeight="1" x14ac:dyDescent="0.55000000000000004">
      <c r="A21" s="132"/>
      <c r="B21" s="24">
        <v>13</v>
      </c>
      <c r="C21" s="19"/>
      <c r="D21" s="13"/>
      <c r="E21" s="13"/>
      <c r="F21" s="13"/>
      <c r="G21" s="13"/>
      <c r="H21" s="13"/>
      <c r="I21" s="13"/>
      <c r="J21" s="14"/>
      <c r="K21" s="40"/>
      <c r="L21" s="39"/>
    </row>
    <row r="22" spans="1:12" ht="45" customHeight="1" thickBot="1" x14ac:dyDescent="0.6">
      <c r="A22" s="132"/>
      <c r="B22" s="25">
        <v>14</v>
      </c>
      <c r="C22" s="20"/>
      <c r="D22" s="15"/>
      <c r="E22" s="15"/>
      <c r="F22" s="15"/>
      <c r="G22" s="15"/>
      <c r="H22" s="15"/>
      <c r="I22" s="15"/>
      <c r="J22" s="16"/>
      <c r="K22" s="40"/>
      <c r="L22" s="39"/>
    </row>
    <row r="23" spans="1:12" ht="45" customHeight="1" thickBot="1" x14ac:dyDescent="0.6">
      <c r="A23" s="40"/>
      <c r="B23" s="28" t="s">
        <v>12</v>
      </c>
      <c r="C23" s="20"/>
      <c r="D23" s="15"/>
      <c r="E23" s="15"/>
      <c r="F23" s="15"/>
      <c r="G23" s="15"/>
      <c r="H23" s="15"/>
      <c r="I23" s="15"/>
      <c r="J23" s="16"/>
      <c r="K23" s="31"/>
      <c r="L23" s="39"/>
    </row>
    <row r="24" spans="1:12" ht="45" customHeight="1" thickBot="1" x14ac:dyDescent="0.6">
      <c r="A24" s="40"/>
      <c r="B24" s="28" t="s">
        <v>13</v>
      </c>
      <c r="C24" s="20"/>
      <c r="D24" s="15"/>
      <c r="E24" s="15"/>
      <c r="F24" s="15"/>
      <c r="G24" s="15"/>
      <c r="H24" s="15"/>
      <c r="I24" s="15"/>
      <c r="J24" s="16"/>
      <c r="K24" s="30"/>
      <c r="L24" s="39"/>
    </row>
    <row r="25" spans="1:12" x14ac:dyDescent="0.45">
      <c r="A25" s="40"/>
      <c r="B25" s="1"/>
      <c r="C25" s="1"/>
      <c r="D25" s="1"/>
      <c r="E25" s="1"/>
      <c r="F25" s="1"/>
      <c r="G25" s="1"/>
      <c r="H25" s="1"/>
      <c r="I25" s="1"/>
      <c r="J25" s="1"/>
      <c r="K25" s="1"/>
      <c r="L25" s="39"/>
    </row>
    <row r="26" spans="1:12" ht="21" x14ac:dyDescent="0.65">
      <c r="A26" s="40"/>
      <c r="B26" s="26" t="s">
        <v>6</v>
      </c>
      <c r="C26" s="32" t="s">
        <v>18</v>
      </c>
      <c r="D26" s="75">
        <v>5</v>
      </c>
      <c r="E26" s="27" t="s">
        <v>19</v>
      </c>
      <c r="F26" s="1"/>
      <c r="G26" s="1"/>
      <c r="H26" s="1"/>
      <c r="I26" s="1"/>
      <c r="J26" s="1"/>
      <c r="K26" s="1"/>
      <c r="L26" s="39"/>
    </row>
    <row r="27" spans="1:12" ht="14.65" thickBot="1" x14ac:dyDescent="0.5">
      <c r="A27" s="41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3"/>
    </row>
  </sheetData>
  <mergeCells count="1">
    <mergeCell ref="A8:A22"/>
  </mergeCells>
  <phoneticPr fontId="5" type="noConversion"/>
  <printOptions horizontalCentered="1"/>
  <pageMargins left="0.39370078740157483" right="0.39370078740157483" top="0.39370078740157483" bottom="0.59055118110236227" header="0.39370078740157483" footer="0.39370078740157483"/>
  <pageSetup paperSize="9" scale="52" orientation="landscape" r:id="rId1"/>
  <headerFooter>
    <oddFooter>&amp;R&amp;14Proyecto Fagor Frio. Multimoment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47"/>
  <sheetViews>
    <sheetView zoomScale="55" zoomScaleNormal="55" workbookViewId="0">
      <selection activeCell="Y25" sqref="Y25"/>
    </sheetView>
  </sheetViews>
  <sheetFormatPr baseColWidth="10" defaultColWidth="11.3984375" defaultRowHeight="14.25" x14ac:dyDescent="0.45"/>
  <cols>
    <col min="1" max="55" width="4.73046875" customWidth="1"/>
  </cols>
  <sheetData>
    <row r="1" spans="1:55" ht="24.95" customHeight="1" x14ac:dyDescent="0.45">
      <c r="A1" s="4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38"/>
    </row>
    <row r="2" spans="1:55" ht="24.95" customHeight="1" x14ac:dyDescent="0.85">
      <c r="A2" s="61"/>
      <c r="B2" s="62" t="s">
        <v>7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39"/>
    </row>
    <row r="3" spans="1:55" ht="24.95" customHeight="1" x14ac:dyDescent="0.45">
      <c r="A3" s="40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39"/>
    </row>
    <row r="4" spans="1:55" ht="24.95" customHeight="1" thickBot="1" x14ac:dyDescent="0.8">
      <c r="A4" s="40"/>
      <c r="B4" s="55"/>
      <c r="C4" s="54" t="s">
        <v>0</v>
      </c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39"/>
    </row>
    <row r="5" spans="1:55" ht="24.95" customHeight="1" x14ac:dyDescent="0.45">
      <c r="A5" s="40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39"/>
    </row>
    <row r="6" spans="1:55" ht="24.95" customHeight="1" x14ac:dyDescent="0.45">
      <c r="A6" s="59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60"/>
    </row>
    <row r="7" spans="1:55" ht="24.95" customHeight="1" x14ac:dyDescent="0.45">
      <c r="A7" s="59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60"/>
    </row>
    <row r="8" spans="1:55" ht="24.95" customHeight="1" x14ac:dyDescent="0.45">
      <c r="A8" s="59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60"/>
    </row>
    <row r="9" spans="1:55" ht="24.95" customHeight="1" x14ac:dyDescent="0.45">
      <c r="A9" s="59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60"/>
    </row>
    <row r="10" spans="1:55" ht="24.95" customHeight="1" x14ac:dyDescent="0.45">
      <c r="A10" s="59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60"/>
    </row>
    <row r="11" spans="1:55" ht="24.95" customHeight="1" x14ac:dyDescent="0.45">
      <c r="A11" s="59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60"/>
    </row>
    <row r="12" spans="1:55" ht="24.95" customHeight="1" x14ac:dyDescent="0.45">
      <c r="A12" s="59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60"/>
    </row>
    <row r="13" spans="1:55" ht="24.95" customHeight="1" x14ac:dyDescent="0.45">
      <c r="A13" s="59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60"/>
    </row>
    <row r="14" spans="1:55" ht="24.95" customHeight="1" x14ac:dyDescent="0.45">
      <c r="A14" s="59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60"/>
    </row>
    <row r="15" spans="1:55" ht="24.95" customHeight="1" x14ac:dyDescent="0.45">
      <c r="A15" s="59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60"/>
    </row>
    <row r="16" spans="1:55" ht="24.95" customHeight="1" x14ac:dyDescent="0.45">
      <c r="A16" s="59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60"/>
    </row>
    <row r="17" spans="1:55" ht="24.95" customHeight="1" x14ac:dyDescent="0.45">
      <c r="A17" s="59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60"/>
    </row>
    <row r="18" spans="1:55" ht="24.95" customHeight="1" x14ac:dyDescent="0.45">
      <c r="A18" s="59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60"/>
    </row>
    <row r="19" spans="1:55" ht="24.95" customHeight="1" x14ac:dyDescent="0.45">
      <c r="A19" s="59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60"/>
    </row>
    <row r="20" spans="1:55" ht="24.95" customHeight="1" x14ac:dyDescent="0.45">
      <c r="A20" s="59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60"/>
    </row>
    <row r="21" spans="1:55" ht="24.95" customHeight="1" x14ac:dyDescent="0.45">
      <c r="A21" s="59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60"/>
    </row>
    <row r="22" spans="1:55" ht="24.95" customHeight="1" x14ac:dyDescent="0.45">
      <c r="A22" s="59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60"/>
    </row>
    <row r="23" spans="1:55" ht="24.95" customHeight="1" x14ac:dyDescent="0.45">
      <c r="A23" s="59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60"/>
    </row>
    <row r="24" spans="1:55" ht="24.95" customHeight="1" x14ac:dyDescent="0.45">
      <c r="A24" s="59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60"/>
    </row>
    <row r="25" spans="1:55" ht="24.95" customHeight="1" x14ac:dyDescent="0.45">
      <c r="A25" s="59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60"/>
    </row>
    <row r="26" spans="1:55" ht="24.95" customHeight="1" x14ac:dyDescent="0.45">
      <c r="A26" s="59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60"/>
    </row>
    <row r="27" spans="1:55" ht="24.95" customHeight="1" x14ac:dyDescent="0.45">
      <c r="A27" s="59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60"/>
    </row>
    <row r="28" spans="1:55" ht="24.95" customHeight="1" x14ac:dyDescent="0.45">
      <c r="A28" s="59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60"/>
    </row>
    <row r="29" spans="1:55" ht="24.95" customHeight="1" x14ac:dyDescent="0.45">
      <c r="A29" s="59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60"/>
    </row>
    <row r="30" spans="1:55" ht="24.95" customHeight="1" x14ac:dyDescent="0.45">
      <c r="A30" s="59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60"/>
    </row>
    <row r="31" spans="1:55" ht="24.95" customHeight="1" x14ac:dyDescent="0.45">
      <c r="A31" s="59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60"/>
    </row>
    <row r="32" spans="1:55" ht="24.95" customHeight="1" x14ac:dyDescent="0.45">
      <c r="A32" s="59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60"/>
    </row>
    <row r="33" spans="1:55" ht="24.95" customHeight="1" x14ac:dyDescent="0.45">
      <c r="A33" s="59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60"/>
    </row>
    <row r="34" spans="1:55" ht="24.95" customHeight="1" x14ac:dyDescent="0.45">
      <c r="A34" s="59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60"/>
    </row>
    <row r="35" spans="1:55" ht="24.95" customHeight="1" x14ac:dyDescent="0.45">
      <c r="A35" s="59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60"/>
    </row>
    <row r="36" spans="1:55" ht="20.100000000000001" customHeight="1" x14ac:dyDescent="0.45">
      <c r="A36" s="40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39"/>
    </row>
    <row r="37" spans="1:55" ht="20.100000000000001" customHeight="1" x14ac:dyDescent="0.7">
      <c r="A37" s="56" t="s">
        <v>6</v>
      </c>
      <c r="B37" s="1"/>
      <c r="C37" s="1"/>
      <c r="D37" s="57" t="s">
        <v>9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39"/>
    </row>
    <row r="38" spans="1:55" ht="20.100000000000001" customHeight="1" x14ac:dyDescent="0.7">
      <c r="A38" s="40"/>
      <c r="B38" s="1"/>
      <c r="C38" s="1"/>
      <c r="D38" s="57" t="s">
        <v>8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39"/>
    </row>
    <row r="39" spans="1:55" ht="20.100000000000001" customHeight="1" thickBot="1" x14ac:dyDescent="0.75">
      <c r="A39" s="41"/>
      <c r="B39" s="42"/>
      <c r="C39" s="42"/>
      <c r="D39" s="58" t="s">
        <v>10</v>
      </c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3"/>
    </row>
    <row r="40" spans="1:55" ht="20.100000000000001" customHeight="1" x14ac:dyDescent="0.45"/>
    <row r="41" spans="1:55" ht="20.100000000000001" customHeight="1" x14ac:dyDescent="0.45"/>
    <row r="42" spans="1:55" ht="20.100000000000001" customHeight="1" x14ac:dyDescent="0.45"/>
    <row r="43" spans="1:55" ht="20.100000000000001" customHeight="1" x14ac:dyDescent="0.45"/>
    <row r="44" spans="1:55" ht="20.100000000000001" customHeight="1" x14ac:dyDescent="0.45"/>
    <row r="45" spans="1:55" ht="20.100000000000001" customHeight="1" x14ac:dyDescent="0.45"/>
    <row r="46" spans="1:55" ht="20.100000000000001" customHeight="1" x14ac:dyDescent="0.45"/>
    <row r="47" spans="1:55" ht="20.100000000000001" customHeight="1" x14ac:dyDescent="0.45"/>
  </sheetData>
  <printOptions horizontalCentered="1"/>
  <pageMargins left="0.19685039370078741" right="0.19685039370078741" top="0.59055118110236227" bottom="0.59055118110236227" header="0.39370078740157483" footer="0.39370078740157483"/>
  <pageSetup paperSize="9" scale="55" fitToWidth="0" fitToHeight="0" orientation="landscape" r:id="rId1"/>
  <headerFooter>
    <oddFooter>&amp;R&amp;14Proyecto Fagor Frio. Diagrama Spaghetti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D47"/>
  <sheetViews>
    <sheetView zoomScale="55" zoomScaleNormal="55" workbookViewId="0">
      <selection activeCell="X4" sqref="X4"/>
    </sheetView>
  </sheetViews>
  <sheetFormatPr baseColWidth="10" defaultColWidth="11.3984375" defaultRowHeight="14.25" x14ac:dyDescent="0.45"/>
  <sheetData>
    <row r="1" ht="24.95" customHeight="1" x14ac:dyDescent="0.45"/>
    <row r="2" ht="24.95" customHeight="1" x14ac:dyDescent="0.45"/>
    <row r="3" ht="24.95" customHeight="1" x14ac:dyDescent="0.45"/>
    <row r="4" ht="24.95" customHeight="1" x14ac:dyDescent="0.45"/>
    <row r="5" ht="24.95" customHeight="1" x14ac:dyDescent="0.45"/>
    <row r="6" ht="24.95" customHeight="1" x14ac:dyDescent="0.45"/>
    <row r="7" ht="24.95" customHeight="1" x14ac:dyDescent="0.45"/>
    <row r="8" ht="24.95" customHeight="1" x14ac:dyDescent="0.45"/>
    <row r="9" ht="24.95" customHeight="1" x14ac:dyDescent="0.45"/>
    <row r="10" ht="24.95" customHeight="1" x14ac:dyDescent="0.45"/>
    <row r="11" ht="24.95" customHeight="1" x14ac:dyDescent="0.45"/>
    <row r="12" ht="24.95" customHeight="1" x14ac:dyDescent="0.45"/>
    <row r="13" ht="24.95" customHeight="1" x14ac:dyDescent="0.45"/>
    <row r="14" ht="24.95" customHeight="1" x14ac:dyDescent="0.45"/>
    <row r="15" ht="24.95" customHeight="1" x14ac:dyDescent="0.45"/>
    <row r="16" ht="24.95" customHeight="1" x14ac:dyDescent="0.45"/>
    <row r="17" ht="24.95" customHeight="1" x14ac:dyDescent="0.45"/>
    <row r="18" ht="24.95" customHeight="1" x14ac:dyDescent="0.45"/>
    <row r="19" ht="24.95" customHeight="1" x14ac:dyDescent="0.45"/>
    <row r="20" ht="24.95" customHeight="1" x14ac:dyDescent="0.45"/>
    <row r="21" ht="24.95" customHeight="1" x14ac:dyDescent="0.45"/>
    <row r="22" ht="24.95" customHeight="1" x14ac:dyDescent="0.45"/>
    <row r="23" ht="24.95" customHeight="1" x14ac:dyDescent="0.45"/>
    <row r="24" ht="24.95" customHeight="1" x14ac:dyDescent="0.45"/>
    <row r="25" ht="24.95" customHeight="1" x14ac:dyDescent="0.45"/>
    <row r="26" ht="24.95" customHeight="1" x14ac:dyDescent="0.45"/>
    <row r="27" ht="24.95" customHeight="1" x14ac:dyDescent="0.45"/>
    <row r="28" ht="24.95" customHeight="1" x14ac:dyDescent="0.45"/>
    <row r="29" ht="24.95" customHeight="1" x14ac:dyDescent="0.45"/>
    <row r="30" ht="24.95" customHeight="1" x14ac:dyDescent="0.45"/>
    <row r="31" ht="24.95" customHeight="1" x14ac:dyDescent="0.45"/>
    <row r="32" ht="24.95" customHeight="1" x14ac:dyDescent="0.45"/>
    <row r="33" spans="1:4" ht="24.95" customHeight="1" x14ac:dyDescent="0.45"/>
    <row r="34" spans="1:4" ht="24.95" customHeight="1" x14ac:dyDescent="0.45"/>
    <row r="35" spans="1:4" ht="24.95" customHeight="1" x14ac:dyDescent="0.45"/>
    <row r="36" spans="1:4" ht="20.100000000000001" customHeight="1" x14ac:dyDescent="0.45"/>
    <row r="37" spans="1:4" ht="20.100000000000001" customHeight="1" x14ac:dyDescent="0.45">
      <c r="A37" t="s">
        <v>6</v>
      </c>
      <c r="D37" t="s">
        <v>9</v>
      </c>
    </row>
    <row r="38" spans="1:4" ht="20.100000000000001" customHeight="1" x14ac:dyDescent="0.45">
      <c r="D38" t="s">
        <v>8</v>
      </c>
    </row>
    <row r="39" spans="1:4" ht="20.100000000000001" customHeight="1" x14ac:dyDescent="0.45">
      <c r="D39" t="s">
        <v>10</v>
      </c>
    </row>
    <row r="40" spans="1:4" ht="20.100000000000001" customHeight="1" x14ac:dyDescent="0.45"/>
    <row r="41" spans="1:4" ht="20.100000000000001" customHeight="1" x14ac:dyDescent="0.45"/>
    <row r="42" spans="1:4" ht="20.100000000000001" customHeight="1" x14ac:dyDescent="0.45"/>
    <row r="43" spans="1:4" ht="20.100000000000001" customHeight="1" x14ac:dyDescent="0.45"/>
    <row r="44" spans="1:4" ht="20.100000000000001" customHeight="1" x14ac:dyDescent="0.45"/>
    <row r="45" spans="1:4" ht="20.100000000000001" customHeight="1" x14ac:dyDescent="0.45"/>
    <row r="46" spans="1:4" ht="20.100000000000001" customHeight="1" x14ac:dyDescent="0.45"/>
    <row r="47" spans="1:4" ht="20.100000000000001" customHeight="1" x14ac:dyDescent="0.45"/>
  </sheetData>
  <printOptions horizontalCentered="1"/>
  <pageMargins left="0.19685039370078741" right="0.19685039370078741" top="0.39370078740157483" bottom="0.59055118110236227" header="0.39370078740157483" footer="0.39370078740157483"/>
  <pageSetup paperSize="9" scale="50" orientation="landscape" r:id="rId1"/>
  <headerFooter>
    <oddFooter>&amp;R&amp;14Proyecto Fagor Frio. Diagrama Spaghetti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206"/>
  <sheetViews>
    <sheetView showGridLines="0" tabSelected="1" topLeftCell="L36" zoomScale="50" zoomScaleNormal="50" workbookViewId="0">
      <selection activeCell="M44" sqref="M44"/>
    </sheetView>
  </sheetViews>
  <sheetFormatPr baseColWidth="10" defaultColWidth="11.3984375" defaultRowHeight="14.25" x14ac:dyDescent="0.45"/>
  <cols>
    <col min="1" max="1" width="32.86328125" customWidth="1"/>
    <col min="2" max="3" width="19.265625" customWidth="1"/>
    <col min="4" max="4" width="28.3984375" bestFit="1" customWidth="1"/>
    <col min="5" max="9" width="28" customWidth="1"/>
    <col min="10" max="13" width="17.265625" customWidth="1"/>
    <col min="14" max="14" width="28" customWidth="1"/>
  </cols>
  <sheetData>
    <row r="1" spans="1:14" s="81" customFormat="1" ht="25.5" x14ac:dyDescent="0.75">
      <c r="A1" s="55"/>
      <c r="B1" s="55"/>
      <c r="C1" s="55"/>
      <c r="E1" s="92"/>
      <c r="F1" s="55" t="s">
        <v>79</v>
      </c>
      <c r="G1" s="55"/>
      <c r="H1" s="55"/>
      <c r="I1" s="55"/>
      <c r="J1" s="55"/>
      <c r="K1" s="55"/>
      <c r="L1" s="55"/>
      <c r="M1" s="55"/>
      <c r="N1" s="55"/>
    </row>
    <row r="2" spans="1:14" s="81" customFormat="1" ht="25.5" x14ac:dyDescent="0.75">
      <c r="A2" s="74" t="s">
        <v>72</v>
      </c>
      <c r="B2" s="55"/>
      <c r="C2" s="55"/>
      <c r="E2" s="93"/>
      <c r="F2" s="55" t="s">
        <v>80</v>
      </c>
      <c r="G2" s="55"/>
      <c r="H2" s="55"/>
      <c r="I2" s="55"/>
      <c r="J2" s="55"/>
      <c r="K2" s="55"/>
      <c r="L2" s="55"/>
      <c r="M2" s="55"/>
      <c r="N2" s="55"/>
    </row>
    <row r="3" spans="1:14" s="81" customFormat="1" ht="25.5" x14ac:dyDescent="0.75">
      <c r="A3" s="55"/>
      <c r="B3" s="55"/>
      <c r="C3" s="55"/>
      <c r="E3" s="94"/>
      <c r="F3" s="55" t="s">
        <v>81</v>
      </c>
      <c r="G3" s="82"/>
      <c r="I3" s="82"/>
      <c r="J3" s="82"/>
      <c r="K3" s="82"/>
      <c r="L3" s="82"/>
      <c r="M3" s="82"/>
      <c r="N3" s="82"/>
    </row>
    <row r="4" spans="1:14" s="81" customFormat="1" ht="25.5" x14ac:dyDescent="0.75">
      <c r="A4" s="55"/>
      <c r="B4" s="55"/>
      <c r="C4" s="55"/>
      <c r="D4" s="55"/>
      <c r="E4" s="55"/>
      <c r="F4" s="82"/>
      <c r="G4" s="82"/>
      <c r="H4" s="95" t="s">
        <v>5</v>
      </c>
      <c r="I4" s="82"/>
      <c r="J4" s="82"/>
      <c r="K4" s="82"/>
      <c r="L4" s="82"/>
      <c r="M4" s="82"/>
      <c r="N4" s="82"/>
    </row>
    <row r="5" spans="1:14" ht="54" x14ac:dyDescent="0.55000000000000004">
      <c r="A5" s="77" t="s">
        <v>38</v>
      </c>
      <c r="B5" s="77" t="s">
        <v>37</v>
      </c>
      <c r="C5" s="77" t="s">
        <v>36</v>
      </c>
      <c r="D5" s="77" t="s">
        <v>71</v>
      </c>
      <c r="E5" s="78" t="s">
        <v>33</v>
      </c>
      <c r="F5" s="78" t="s">
        <v>11</v>
      </c>
      <c r="G5" s="78" t="s">
        <v>15</v>
      </c>
      <c r="H5" s="78" t="s">
        <v>3</v>
      </c>
      <c r="I5" s="78" t="s">
        <v>17</v>
      </c>
      <c r="J5" s="78" t="s">
        <v>4</v>
      </c>
      <c r="K5" s="78" t="s">
        <v>16</v>
      </c>
      <c r="L5" s="78" t="s">
        <v>2</v>
      </c>
      <c r="M5" s="78" t="s">
        <v>12</v>
      </c>
      <c r="N5" s="107"/>
    </row>
    <row r="6" spans="1:14" ht="31.5" customHeight="1" x14ac:dyDescent="0.7">
      <c r="A6" s="79" t="s">
        <v>70</v>
      </c>
      <c r="B6" s="79" t="s">
        <v>69</v>
      </c>
      <c r="C6" s="79" t="s">
        <v>39</v>
      </c>
      <c r="D6" s="79" t="str">
        <f>CONCATENATE(A6,"_",B6,"_",C6)</f>
        <v>LF2_ZC_P01</v>
      </c>
      <c r="E6" s="80">
        <v>41</v>
      </c>
      <c r="F6" s="80">
        <v>15</v>
      </c>
      <c r="G6" s="80">
        <v>94</v>
      </c>
      <c r="H6" s="80">
        <v>0</v>
      </c>
      <c r="I6" s="80">
        <v>15</v>
      </c>
      <c r="J6" s="80">
        <v>0</v>
      </c>
      <c r="K6" s="80">
        <v>0</v>
      </c>
      <c r="L6" s="80">
        <v>15</v>
      </c>
      <c r="M6" s="80">
        <f>SUM(E6:L6)</f>
        <v>180</v>
      </c>
      <c r="N6" s="108"/>
    </row>
    <row r="7" spans="1:14" ht="31.5" customHeight="1" x14ac:dyDescent="0.7">
      <c r="A7" s="79" t="s">
        <v>70</v>
      </c>
      <c r="B7" s="79" t="s">
        <v>69</v>
      </c>
      <c r="C7" s="79" t="s">
        <v>40</v>
      </c>
      <c r="D7" s="79" t="str">
        <f t="shared" ref="D7:D35" si="0">CONCATENATE(A7,"_",B7,"_",C7)</f>
        <v>LF2_ZC_P02</v>
      </c>
      <c r="E7" s="80">
        <v>2</v>
      </c>
      <c r="F7" s="80"/>
      <c r="G7" s="80">
        <v>47</v>
      </c>
      <c r="H7" s="80"/>
      <c r="I7" s="80">
        <v>20</v>
      </c>
      <c r="J7" s="80"/>
      <c r="K7" s="80"/>
      <c r="L7" s="80">
        <v>1</v>
      </c>
      <c r="M7" s="80">
        <f>SUM(E7:L7)</f>
        <v>70</v>
      </c>
      <c r="N7" s="108"/>
    </row>
    <row r="8" spans="1:14" ht="31.5" customHeight="1" x14ac:dyDescent="0.7">
      <c r="A8" s="79" t="s">
        <v>70</v>
      </c>
      <c r="B8" s="79" t="s">
        <v>69</v>
      </c>
      <c r="C8" s="79" t="s">
        <v>41</v>
      </c>
      <c r="D8" s="79" t="str">
        <f t="shared" si="0"/>
        <v>LF2_ZC_P03</v>
      </c>
      <c r="E8" s="80">
        <v>27</v>
      </c>
      <c r="F8" s="80">
        <v>26</v>
      </c>
      <c r="G8" s="80">
        <v>28</v>
      </c>
      <c r="H8" s="80">
        <v>0</v>
      </c>
      <c r="I8" s="80">
        <v>9</v>
      </c>
      <c r="J8" s="80">
        <v>58</v>
      </c>
      <c r="K8" s="80">
        <v>0</v>
      </c>
      <c r="L8" s="80">
        <v>29</v>
      </c>
      <c r="M8" s="80">
        <f>SUM(E8:L8)</f>
        <v>177</v>
      </c>
      <c r="N8" s="108"/>
    </row>
    <row r="9" spans="1:14" ht="31.5" customHeight="1" x14ac:dyDescent="0.7">
      <c r="A9" s="79" t="s">
        <v>70</v>
      </c>
      <c r="B9" s="79" t="s">
        <v>69</v>
      </c>
      <c r="C9" s="79" t="s">
        <v>42</v>
      </c>
      <c r="D9" s="79" t="str">
        <f t="shared" si="0"/>
        <v>LF2_ZC_P04</v>
      </c>
      <c r="E9" s="80">
        <v>21</v>
      </c>
      <c r="F9" s="80">
        <v>38</v>
      </c>
      <c r="G9" s="80">
        <v>55</v>
      </c>
      <c r="H9" s="80">
        <v>0</v>
      </c>
      <c r="I9" s="80">
        <v>32</v>
      </c>
      <c r="J9" s="80">
        <v>2</v>
      </c>
      <c r="K9" s="80">
        <v>0</v>
      </c>
      <c r="L9" s="80">
        <v>22</v>
      </c>
      <c r="M9" s="80">
        <f>SUM(E9:L9)</f>
        <v>170</v>
      </c>
      <c r="N9" s="108"/>
    </row>
    <row r="10" spans="1:14" ht="31.5" customHeight="1" x14ac:dyDescent="0.7">
      <c r="A10" s="79" t="s">
        <v>70</v>
      </c>
      <c r="B10" s="79" t="s">
        <v>69</v>
      </c>
      <c r="C10" s="79" t="s">
        <v>43</v>
      </c>
      <c r="D10" s="79" t="str">
        <f t="shared" si="0"/>
        <v>LF2_ZC_P05</v>
      </c>
      <c r="E10" s="80">
        <v>66</v>
      </c>
      <c r="F10" s="80">
        <v>23</v>
      </c>
      <c r="G10" s="80">
        <v>46</v>
      </c>
      <c r="H10" s="80">
        <v>27</v>
      </c>
      <c r="I10" s="80">
        <v>18</v>
      </c>
      <c r="J10" s="80">
        <v>1</v>
      </c>
      <c r="K10" s="80">
        <v>0</v>
      </c>
      <c r="L10" s="80">
        <v>1</v>
      </c>
      <c r="M10" s="80">
        <f>SUM(E10:L10)</f>
        <v>182</v>
      </c>
      <c r="N10" s="108"/>
    </row>
    <row r="11" spans="1:14" ht="31.5" customHeight="1" x14ac:dyDescent="0.7">
      <c r="A11" s="79" t="s">
        <v>70</v>
      </c>
      <c r="B11" s="79" t="s">
        <v>69</v>
      </c>
      <c r="C11" s="79" t="s">
        <v>44</v>
      </c>
      <c r="D11" s="90" t="str">
        <f t="shared" si="0"/>
        <v>LF2_ZC_P06</v>
      </c>
      <c r="E11" s="80"/>
      <c r="F11" s="80"/>
      <c r="G11" s="80"/>
      <c r="H11" s="80"/>
      <c r="I11" s="80"/>
      <c r="J11" s="80"/>
      <c r="K11" s="80"/>
      <c r="L11" s="80"/>
      <c r="M11" s="80">
        <f t="shared" ref="M11:M35" si="1">SUM(E11:L11)</f>
        <v>0</v>
      </c>
      <c r="N11" s="108"/>
    </row>
    <row r="12" spans="1:14" ht="31.5" customHeight="1" x14ac:dyDescent="0.7">
      <c r="A12" s="79" t="s">
        <v>70</v>
      </c>
      <c r="B12" s="79" t="s">
        <v>69</v>
      </c>
      <c r="C12" s="79" t="s">
        <v>45</v>
      </c>
      <c r="D12" s="79" t="str">
        <f t="shared" si="0"/>
        <v>LF2_ZC_P07</v>
      </c>
      <c r="E12" s="80">
        <v>3</v>
      </c>
      <c r="F12" s="80">
        <v>14</v>
      </c>
      <c r="G12" s="80">
        <v>40</v>
      </c>
      <c r="H12" s="80"/>
      <c r="I12" s="80">
        <v>3</v>
      </c>
      <c r="J12" s="80"/>
      <c r="K12" s="80"/>
      <c r="L12" s="80"/>
      <c r="M12" s="80">
        <f t="shared" si="1"/>
        <v>60</v>
      </c>
      <c r="N12" s="108"/>
    </row>
    <row r="13" spans="1:14" ht="31.5" customHeight="1" x14ac:dyDescent="0.7">
      <c r="A13" s="79" t="s">
        <v>70</v>
      </c>
      <c r="B13" s="79" t="s">
        <v>69</v>
      </c>
      <c r="C13" s="79" t="s">
        <v>46</v>
      </c>
      <c r="D13" s="79" t="str">
        <f t="shared" si="0"/>
        <v>LF2_ZC_P08</v>
      </c>
      <c r="E13" s="80">
        <v>13</v>
      </c>
      <c r="F13" s="80">
        <v>6</v>
      </c>
      <c r="G13" s="80">
        <v>35</v>
      </c>
      <c r="H13" s="80"/>
      <c r="I13" s="80">
        <v>7</v>
      </c>
      <c r="J13" s="80"/>
      <c r="K13" s="80"/>
      <c r="L13" s="80"/>
      <c r="M13" s="80">
        <f t="shared" si="1"/>
        <v>61</v>
      </c>
      <c r="N13" s="108"/>
    </row>
    <row r="14" spans="1:14" ht="31.5" customHeight="1" x14ac:dyDescent="0.7">
      <c r="A14" s="79" t="s">
        <v>70</v>
      </c>
      <c r="B14" s="79" t="s">
        <v>69</v>
      </c>
      <c r="C14" s="79" t="s">
        <v>47</v>
      </c>
      <c r="D14" s="79" t="str">
        <f t="shared" si="0"/>
        <v>LF2_ZC_P09</v>
      </c>
      <c r="E14" s="80">
        <v>8</v>
      </c>
      <c r="F14" s="80">
        <v>2</v>
      </c>
      <c r="G14" s="80">
        <v>41</v>
      </c>
      <c r="H14" s="80"/>
      <c r="I14" s="80">
        <v>9</v>
      </c>
      <c r="J14" s="80"/>
      <c r="K14" s="80"/>
      <c r="L14" s="80">
        <v>14</v>
      </c>
      <c r="M14" s="80">
        <f t="shared" si="1"/>
        <v>74</v>
      </c>
      <c r="N14" s="108"/>
    </row>
    <row r="15" spans="1:14" ht="31.5" customHeight="1" x14ac:dyDescent="0.7">
      <c r="A15" s="79" t="s">
        <v>70</v>
      </c>
      <c r="B15" s="79" t="s">
        <v>69</v>
      </c>
      <c r="C15" s="79" t="s">
        <v>48</v>
      </c>
      <c r="D15" s="79" t="str">
        <f t="shared" si="0"/>
        <v>LF2_ZC_P10</v>
      </c>
      <c r="E15" s="80">
        <v>5</v>
      </c>
      <c r="F15" s="80">
        <v>5</v>
      </c>
      <c r="G15" s="80">
        <v>34</v>
      </c>
      <c r="H15" s="80">
        <v>6</v>
      </c>
      <c r="I15" s="80">
        <v>6</v>
      </c>
      <c r="J15" s="80">
        <v>8</v>
      </c>
      <c r="K15" s="80"/>
      <c r="L15" s="80"/>
      <c r="M15" s="80">
        <f t="shared" si="1"/>
        <v>64</v>
      </c>
      <c r="N15" s="108"/>
    </row>
    <row r="16" spans="1:14" ht="31.5" customHeight="1" x14ac:dyDescent="0.7">
      <c r="A16" s="79" t="s">
        <v>70</v>
      </c>
      <c r="B16" s="79" t="s">
        <v>69</v>
      </c>
      <c r="C16" s="79" t="s">
        <v>49</v>
      </c>
      <c r="D16" s="79" t="str">
        <f t="shared" si="0"/>
        <v>LF2_ZC_P11</v>
      </c>
      <c r="E16" s="80">
        <v>3</v>
      </c>
      <c r="F16" s="80">
        <v>9</v>
      </c>
      <c r="G16" s="80">
        <v>42</v>
      </c>
      <c r="H16" s="80"/>
      <c r="I16" s="80"/>
      <c r="J16" s="80">
        <v>7</v>
      </c>
      <c r="K16" s="80"/>
      <c r="L16" s="80"/>
      <c r="M16" s="80">
        <f t="shared" si="1"/>
        <v>61</v>
      </c>
      <c r="N16" s="108"/>
    </row>
    <row r="17" spans="1:14" ht="31.5" customHeight="1" x14ac:dyDescent="0.7">
      <c r="A17" s="79" t="s">
        <v>70</v>
      </c>
      <c r="B17" s="79" t="s">
        <v>69</v>
      </c>
      <c r="C17" s="79" t="s">
        <v>50</v>
      </c>
      <c r="D17" s="79" t="str">
        <f t="shared" si="0"/>
        <v>LF2_ZC_P12</v>
      </c>
      <c r="E17" s="80"/>
      <c r="F17" s="80">
        <v>8</v>
      </c>
      <c r="G17" s="80">
        <v>30</v>
      </c>
      <c r="H17" s="80">
        <v>2</v>
      </c>
      <c r="I17" s="80">
        <v>15</v>
      </c>
      <c r="J17" s="80">
        <v>8</v>
      </c>
      <c r="K17" s="80"/>
      <c r="L17" s="80"/>
      <c r="M17" s="80">
        <f t="shared" si="1"/>
        <v>63</v>
      </c>
      <c r="N17" s="108"/>
    </row>
    <row r="18" spans="1:14" ht="31.5" customHeight="1" x14ac:dyDescent="0.7">
      <c r="A18" s="79" t="s">
        <v>70</v>
      </c>
      <c r="B18" s="79" t="s">
        <v>69</v>
      </c>
      <c r="C18" s="79" t="s">
        <v>51</v>
      </c>
      <c r="D18" s="91" t="str">
        <f t="shared" si="0"/>
        <v>LF2_ZC_P13</v>
      </c>
      <c r="E18" s="80">
        <v>4</v>
      </c>
      <c r="F18" s="80"/>
      <c r="G18" s="80">
        <v>8</v>
      </c>
      <c r="H18" s="80"/>
      <c r="I18" s="80">
        <v>31</v>
      </c>
      <c r="J18" s="80">
        <v>12</v>
      </c>
      <c r="K18" s="80"/>
      <c r="L18" s="80">
        <v>3</v>
      </c>
      <c r="M18" s="80">
        <f t="shared" si="1"/>
        <v>58</v>
      </c>
      <c r="N18" s="108"/>
    </row>
    <row r="19" spans="1:14" ht="31.5" customHeight="1" x14ac:dyDescent="0.7">
      <c r="A19" s="79" t="s">
        <v>70</v>
      </c>
      <c r="B19" s="79" t="s">
        <v>69</v>
      </c>
      <c r="C19" s="79" t="s">
        <v>52</v>
      </c>
      <c r="D19" s="79" t="str">
        <f t="shared" si="0"/>
        <v>LF2_ZC_P14</v>
      </c>
      <c r="E19" s="80">
        <v>38</v>
      </c>
      <c r="F19" s="80">
        <v>15</v>
      </c>
      <c r="G19" s="80">
        <v>33</v>
      </c>
      <c r="H19" s="80">
        <v>11</v>
      </c>
      <c r="I19" s="80">
        <v>4</v>
      </c>
      <c r="J19" s="80">
        <v>0</v>
      </c>
      <c r="K19" s="80">
        <v>0</v>
      </c>
      <c r="L19" s="80">
        <v>15</v>
      </c>
      <c r="M19" s="80">
        <f t="shared" si="1"/>
        <v>116</v>
      </c>
      <c r="N19" s="108"/>
    </row>
    <row r="20" spans="1:14" ht="31.5" customHeight="1" x14ac:dyDescent="0.7">
      <c r="A20" s="79" t="s">
        <v>70</v>
      </c>
      <c r="B20" s="79" t="s">
        <v>69</v>
      </c>
      <c r="C20" s="79" t="s">
        <v>53</v>
      </c>
      <c r="D20" s="79" t="str">
        <f t="shared" si="0"/>
        <v>LF2_ZC_P15</v>
      </c>
      <c r="E20" s="80">
        <v>9</v>
      </c>
      <c r="F20" s="80">
        <v>5</v>
      </c>
      <c r="G20" s="80">
        <v>40</v>
      </c>
      <c r="H20" s="80">
        <v>5</v>
      </c>
      <c r="I20" s="80">
        <v>1</v>
      </c>
      <c r="J20" s="80"/>
      <c r="K20" s="80"/>
      <c r="L20" s="80"/>
      <c r="M20" s="80">
        <f t="shared" si="1"/>
        <v>60</v>
      </c>
      <c r="N20" s="108"/>
    </row>
    <row r="21" spans="1:14" ht="31.5" customHeight="1" x14ac:dyDescent="0.7">
      <c r="A21" s="79" t="s">
        <v>70</v>
      </c>
      <c r="B21" s="79" t="s">
        <v>69</v>
      </c>
      <c r="C21" s="79" t="s">
        <v>54</v>
      </c>
      <c r="D21" s="91" t="str">
        <f t="shared" si="0"/>
        <v>LF2_ZC_P16</v>
      </c>
      <c r="E21" s="80"/>
      <c r="F21" s="80">
        <v>8</v>
      </c>
      <c r="G21" s="80">
        <v>26</v>
      </c>
      <c r="H21" s="80">
        <v>1</v>
      </c>
      <c r="I21" s="80">
        <v>6</v>
      </c>
      <c r="J21" s="80">
        <v>22</v>
      </c>
      <c r="K21" s="80"/>
      <c r="L21" s="80">
        <v>1</v>
      </c>
      <c r="M21" s="80">
        <f t="shared" si="1"/>
        <v>64</v>
      </c>
      <c r="N21" s="108"/>
    </row>
    <row r="22" spans="1:14" ht="31.5" customHeight="1" x14ac:dyDescent="0.7">
      <c r="A22" s="79" t="s">
        <v>70</v>
      </c>
      <c r="B22" s="79" t="s">
        <v>69</v>
      </c>
      <c r="C22" s="79" t="s">
        <v>55</v>
      </c>
      <c r="D22" s="99" t="str">
        <f t="shared" si="0"/>
        <v>LF2_ZC_P17</v>
      </c>
      <c r="E22" s="80"/>
      <c r="F22" s="80"/>
      <c r="G22" s="80"/>
      <c r="H22" s="80"/>
      <c r="I22" s="80"/>
      <c r="J22" s="80"/>
      <c r="K22" s="80"/>
      <c r="L22" s="80"/>
      <c r="M22" s="80">
        <f t="shared" si="1"/>
        <v>0</v>
      </c>
      <c r="N22" s="108"/>
    </row>
    <row r="23" spans="1:14" ht="31.5" customHeight="1" x14ac:dyDescent="0.7">
      <c r="A23" s="79" t="s">
        <v>70</v>
      </c>
      <c r="B23" s="79" t="s">
        <v>69</v>
      </c>
      <c r="C23" s="79" t="s">
        <v>56</v>
      </c>
      <c r="D23" s="91" t="str">
        <f t="shared" si="0"/>
        <v>LF2_ZC_P18</v>
      </c>
      <c r="E23" s="80">
        <v>22</v>
      </c>
      <c r="F23" s="80">
        <v>4</v>
      </c>
      <c r="G23" s="80">
        <v>14</v>
      </c>
      <c r="H23" s="80"/>
      <c r="I23" s="80">
        <v>35</v>
      </c>
      <c r="J23" s="80">
        <v>26</v>
      </c>
      <c r="K23" s="80"/>
      <c r="L23" s="80">
        <v>7</v>
      </c>
      <c r="M23" s="80">
        <f t="shared" si="1"/>
        <v>108</v>
      </c>
      <c r="N23" s="108"/>
    </row>
    <row r="24" spans="1:14" ht="31.5" customHeight="1" x14ac:dyDescent="0.7">
      <c r="A24" s="79" t="s">
        <v>70</v>
      </c>
      <c r="B24" s="79" t="s">
        <v>69</v>
      </c>
      <c r="C24" s="79" t="s">
        <v>57</v>
      </c>
      <c r="D24" s="91" t="str">
        <f t="shared" si="0"/>
        <v>LF2_ZC_P19</v>
      </c>
      <c r="E24" s="80"/>
      <c r="F24" s="80">
        <v>5</v>
      </c>
      <c r="G24" s="80">
        <v>19</v>
      </c>
      <c r="H24" s="80"/>
      <c r="I24" s="80">
        <v>21</v>
      </c>
      <c r="J24" s="80">
        <v>17</v>
      </c>
      <c r="K24" s="80"/>
      <c r="L24" s="80"/>
      <c r="M24" s="80">
        <f t="shared" si="1"/>
        <v>62</v>
      </c>
      <c r="N24" s="108"/>
    </row>
    <row r="25" spans="1:14" ht="31.5" customHeight="1" x14ac:dyDescent="0.7">
      <c r="A25" s="79" t="s">
        <v>70</v>
      </c>
      <c r="B25" s="79" t="s">
        <v>69</v>
      </c>
      <c r="C25" s="79" t="s">
        <v>58</v>
      </c>
      <c r="D25" s="91" t="str">
        <f t="shared" si="0"/>
        <v>LF2_ZC_P20</v>
      </c>
      <c r="E25" s="80"/>
      <c r="F25" s="80">
        <v>3</v>
      </c>
      <c r="G25" s="80">
        <v>21</v>
      </c>
      <c r="H25" s="80"/>
      <c r="I25" s="80">
        <v>9</v>
      </c>
      <c r="J25" s="80">
        <v>15</v>
      </c>
      <c r="K25" s="80"/>
      <c r="L25" s="80"/>
      <c r="M25" s="80">
        <f t="shared" si="1"/>
        <v>48</v>
      </c>
      <c r="N25" s="108"/>
    </row>
    <row r="26" spans="1:14" ht="31.5" customHeight="1" x14ac:dyDescent="0.7">
      <c r="A26" s="79" t="s">
        <v>70</v>
      </c>
      <c r="B26" s="79" t="s">
        <v>69</v>
      </c>
      <c r="C26" s="79" t="s">
        <v>59</v>
      </c>
      <c r="D26" s="79" t="str">
        <f t="shared" si="0"/>
        <v>LF2_ZC_P21</v>
      </c>
      <c r="E26" s="80">
        <v>35</v>
      </c>
      <c r="F26" s="80">
        <v>27</v>
      </c>
      <c r="G26" s="80">
        <v>39</v>
      </c>
      <c r="H26" s="80">
        <v>11</v>
      </c>
      <c r="I26" s="80">
        <v>18</v>
      </c>
      <c r="J26" s="80">
        <v>27</v>
      </c>
      <c r="K26" s="80">
        <v>0</v>
      </c>
      <c r="L26" s="80">
        <v>19</v>
      </c>
      <c r="M26" s="80">
        <f t="shared" si="1"/>
        <v>176</v>
      </c>
      <c r="N26" s="108"/>
    </row>
    <row r="27" spans="1:14" ht="31.5" customHeight="1" x14ac:dyDescent="0.7">
      <c r="A27" s="79" t="s">
        <v>70</v>
      </c>
      <c r="B27" s="79" t="s">
        <v>69</v>
      </c>
      <c r="C27" s="79" t="s">
        <v>60</v>
      </c>
      <c r="D27" s="99" t="str">
        <f t="shared" si="0"/>
        <v>LF2_ZC_P22</v>
      </c>
      <c r="E27" s="80"/>
      <c r="F27" s="80"/>
      <c r="G27" s="80"/>
      <c r="H27" s="80"/>
      <c r="I27" s="80"/>
      <c r="J27" s="80"/>
      <c r="K27" s="80"/>
      <c r="L27" s="80"/>
      <c r="M27" s="80">
        <f t="shared" si="1"/>
        <v>0</v>
      </c>
      <c r="N27" s="108"/>
    </row>
    <row r="28" spans="1:14" ht="31.5" customHeight="1" x14ac:dyDescent="0.7">
      <c r="A28" s="79" t="s">
        <v>70</v>
      </c>
      <c r="B28" s="79" t="s">
        <v>69</v>
      </c>
      <c r="C28" s="79" t="s">
        <v>61</v>
      </c>
      <c r="D28" s="91" t="str">
        <f t="shared" si="0"/>
        <v>LF2_ZC_P23</v>
      </c>
      <c r="E28" s="80">
        <v>13</v>
      </c>
      <c r="F28" s="80">
        <v>9</v>
      </c>
      <c r="G28" s="80">
        <v>13</v>
      </c>
      <c r="H28" s="80"/>
      <c r="I28" s="80">
        <v>41</v>
      </c>
      <c r="J28" s="80">
        <v>22</v>
      </c>
      <c r="K28" s="80"/>
      <c r="L28" s="80">
        <v>16</v>
      </c>
      <c r="M28" s="80">
        <f t="shared" si="1"/>
        <v>114</v>
      </c>
      <c r="N28" s="108"/>
    </row>
    <row r="29" spans="1:14" ht="31.5" customHeight="1" x14ac:dyDescent="0.7">
      <c r="A29" s="79" t="s">
        <v>70</v>
      </c>
      <c r="B29" s="79" t="s">
        <v>69</v>
      </c>
      <c r="C29" s="79" t="s">
        <v>62</v>
      </c>
      <c r="D29" s="91" t="str">
        <f t="shared" si="0"/>
        <v>LF2_ZC_P24</v>
      </c>
      <c r="E29" s="80">
        <v>2</v>
      </c>
      <c r="F29" s="80">
        <v>5</v>
      </c>
      <c r="G29" s="80">
        <v>4</v>
      </c>
      <c r="H29" s="80"/>
      <c r="I29" s="80">
        <v>9</v>
      </c>
      <c r="J29" s="80">
        <v>19</v>
      </c>
      <c r="K29" s="80"/>
      <c r="L29" s="80">
        <v>13</v>
      </c>
      <c r="M29" s="80">
        <f t="shared" si="1"/>
        <v>52</v>
      </c>
      <c r="N29" s="108"/>
    </row>
    <row r="30" spans="1:14" ht="31.5" customHeight="1" x14ac:dyDescent="0.7">
      <c r="A30" s="79" t="s">
        <v>70</v>
      </c>
      <c r="B30" s="79" t="s">
        <v>69</v>
      </c>
      <c r="C30" s="79" t="s">
        <v>63</v>
      </c>
      <c r="D30" s="79" t="str">
        <f t="shared" si="0"/>
        <v>LF2_ZC_P25</v>
      </c>
      <c r="E30" s="80">
        <v>33</v>
      </c>
      <c r="F30" s="80">
        <v>21</v>
      </c>
      <c r="G30" s="80">
        <v>45</v>
      </c>
      <c r="H30" s="80"/>
      <c r="I30" s="80">
        <v>30</v>
      </c>
      <c r="J30" s="80"/>
      <c r="K30" s="80"/>
      <c r="L30" s="80">
        <v>11</v>
      </c>
      <c r="M30" s="80">
        <f t="shared" si="1"/>
        <v>140</v>
      </c>
      <c r="N30" s="108"/>
    </row>
    <row r="31" spans="1:14" ht="31.5" customHeight="1" x14ac:dyDescent="0.7">
      <c r="A31" s="79" t="s">
        <v>70</v>
      </c>
      <c r="B31" s="79" t="s">
        <v>69</v>
      </c>
      <c r="C31" s="79" t="s">
        <v>64</v>
      </c>
      <c r="D31" s="79" t="str">
        <f t="shared" si="0"/>
        <v>LF2_ZC_P26</v>
      </c>
      <c r="E31" s="80">
        <v>27</v>
      </c>
      <c r="F31" s="80">
        <v>17</v>
      </c>
      <c r="G31" s="80">
        <v>57</v>
      </c>
      <c r="H31" s="80"/>
      <c r="I31" s="80">
        <v>23</v>
      </c>
      <c r="J31" s="80">
        <v>2</v>
      </c>
      <c r="K31" s="80"/>
      <c r="L31" s="80">
        <v>5</v>
      </c>
      <c r="M31" s="80">
        <f t="shared" si="1"/>
        <v>131</v>
      </c>
      <c r="N31" s="108"/>
    </row>
    <row r="32" spans="1:14" ht="31.5" customHeight="1" x14ac:dyDescent="0.7">
      <c r="A32" s="96" t="s">
        <v>70</v>
      </c>
      <c r="B32" s="96" t="s">
        <v>69</v>
      </c>
      <c r="C32" s="96" t="s">
        <v>65</v>
      </c>
      <c r="D32" s="96" t="str">
        <f t="shared" si="0"/>
        <v>LF2_ZC_P27</v>
      </c>
      <c r="E32" s="97"/>
      <c r="F32" s="97"/>
      <c r="G32" s="97"/>
      <c r="H32" s="97"/>
      <c r="I32" s="97"/>
      <c r="J32" s="97"/>
      <c r="K32" s="97"/>
      <c r="L32" s="97"/>
      <c r="M32" s="97">
        <f t="shared" si="1"/>
        <v>0</v>
      </c>
      <c r="N32" s="109"/>
    </row>
    <row r="33" spans="1:14" ht="31.5" customHeight="1" x14ac:dyDescent="0.7">
      <c r="A33" s="96" t="s">
        <v>70</v>
      </c>
      <c r="B33" s="96" t="s">
        <v>69</v>
      </c>
      <c r="C33" s="96" t="s">
        <v>66</v>
      </c>
      <c r="D33" s="96" t="str">
        <f t="shared" si="0"/>
        <v>LF2_ZC_P28</v>
      </c>
      <c r="E33" s="97"/>
      <c r="F33" s="97"/>
      <c r="G33" s="97"/>
      <c r="H33" s="97"/>
      <c r="I33" s="97"/>
      <c r="J33" s="97"/>
      <c r="K33" s="97"/>
      <c r="L33" s="97"/>
      <c r="M33" s="97">
        <f t="shared" si="1"/>
        <v>0</v>
      </c>
      <c r="N33" s="109"/>
    </row>
    <row r="34" spans="1:14" ht="31.5" customHeight="1" x14ac:dyDescent="0.7">
      <c r="A34" s="96" t="s">
        <v>70</v>
      </c>
      <c r="B34" s="96" t="s">
        <v>69</v>
      </c>
      <c r="C34" s="96" t="s">
        <v>67</v>
      </c>
      <c r="D34" s="96" t="str">
        <f t="shared" si="0"/>
        <v>LF2_ZC_P29</v>
      </c>
      <c r="E34" s="97"/>
      <c r="F34" s="97"/>
      <c r="G34" s="97"/>
      <c r="H34" s="97"/>
      <c r="I34" s="97"/>
      <c r="J34" s="97"/>
      <c r="K34" s="97"/>
      <c r="L34" s="97"/>
      <c r="M34" s="97">
        <f t="shared" si="1"/>
        <v>0</v>
      </c>
      <c r="N34" s="109"/>
    </row>
    <row r="35" spans="1:14" ht="31.5" customHeight="1" x14ac:dyDescent="0.7">
      <c r="A35" s="96" t="s">
        <v>70</v>
      </c>
      <c r="B35" s="96" t="s">
        <v>69</v>
      </c>
      <c r="C35" s="96" t="s">
        <v>68</v>
      </c>
      <c r="D35" s="96" t="str">
        <f t="shared" si="0"/>
        <v>LF2_ZC_P30</v>
      </c>
      <c r="E35" s="97"/>
      <c r="F35" s="97"/>
      <c r="G35" s="97"/>
      <c r="H35" s="97"/>
      <c r="I35" s="97"/>
      <c r="J35" s="97"/>
      <c r="K35" s="97"/>
      <c r="L35" s="97"/>
      <c r="M35" s="97">
        <f t="shared" si="1"/>
        <v>0</v>
      </c>
      <c r="N35" s="109"/>
    </row>
    <row r="36" spans="1:14" ht="31.5" customHeight="1" x14ac:dyDescent="0.45"/>
    <row r="37" spans="1:14" s="81" customFormat="1" ht="25.5" x14ac:dyDescent="0.75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</row>
    <row r="38" spans="1:14" s="81" customFormat="1" ht="25.5" x14ac:dyDescent="0.75">
      <c r="A38" s="74" t="s">
        <v>73</v>
      </c>
      <c r="B38" s="55"/>
      <c r="C38" s="55"/>
      <c r="D38" s="55"/>
      <c r="E38" s="55"/>
      <c r="F38" s="55"/>
      <c r="G38" s="55"/>
      <c r="I38" s="82" t="s">
        <v>5</v>
      </c>
      <c r="J38" s="55"/>
      <c r="K38" s="55"/>
      <c r="L38" s="55"/>
      <c r="M38" s="55"/>
      <c r="N38" s="55"/>
    </row>
    <row r="39" spans="1:14" s="81" customFormat="1" ht="25.5" x14ac:dyDescent="0.75">
      <c r="A39" s="55"/>
      <c r="B39" s="55"/>
      <c r="C39" s="55"/>
      <c r="D39" s="55"/>
      <c r="E39" s="88"/>
      <c r="F39" s="84"/>
      <c r="G39" s="85"/>
      <c r="H39" s="86"/>
      <c r="I39" s="87"/>
      <c r="J39" s="87"/>
      <c r="K39" s="89"/>
      <c r="L39" s="87"/>
      <c r="M39" s="82"/>
      <c r="N39" s="82"/>
    </row>
    <row r="40" spans="1:14" ht="36" x14ac:dyDescent="0.55000000000000004">
      <c r="A40" s="77" t="s">
        <v>38</v>
      </c>
      <c r="B40" s="77" t="s">
        <v>37</v>
      </c>
      <c r="C40" s="77" t="s">
        <v>36</v>
      </c>
      <c r="D40" s="77" t="s">
        <v>71</v>
      </c>
      <c r="E40" s="78" t="s">
        <v>169</v>
      </c>
      <c r="F40" s="78" t="s">
        <v>170</v>
      </c>
      <c r="G40" s="78" t="s">
        <v>171</v>
      </c>
      <c r="H40" s="78" t="s">
        <v>172</v>
      </c>
      <c r="I40" s="78" t="s">
        <v>173</v>
      </c>
      <c r="J40" s="78" t="s">
        <v>174</v>
      </c>
      <c r="K40" s="78" t="s">
        <v>175</v>
      </c>
      <c r="L40" s="78" t="s">
        <v>176</v>
      </c>
      <c r="M40" s="78" t="s">
        <v>12</v>
      </c>
      <c r="N40" s="77" t="s">
        <v>82</v>
      </c>
    </row>
    <row r="41" spans="1:14" ht="31.5" customHeight="1" x14ac:dyDescent="0.7">
      <c r="A41" s="79" t="s">
        <v>70</v>
      </c>
      <c r="B41" s="79" t="s">
        <v>69</v>
      </c>
      <c r="C41" s="79" t="s">
        <v>39</v>
      </c>
      <c r="D41" s="79" t="str">
        <f>CONCATENATE(A41,"_",B41,"_",C41)</f>
        <v>LF2_ZC_P01</v>
      </c>
      <c r="E41" s="83">
        <f>+E6/$M6</f>
        <v>0.22777777777777777</v>
      </c>
      <c r="F41" s="83">
        <f t="shared" ref="F41:L41" si="2">+F6/$M6</f>
        <v>8.3333333333333329E-2</v>
      </c>
      <c r="G41" s="83">
        <f t="shared" si="2"/>
        <v>0.52222222222222225</v>
      </c>
      <c r="H41" s="83">
        <f t="shared" si="2"/>
        <v>0</v>
      </c>
      <c r="I41" s="83">
        <f t="shared" si="2"/>
        <v>8.3333333333333329E-2</v>
      </c>
      <c r="J41" s="83">
        <f t="shared" si="2"/>
        <v>0</v>
      </c>
      <c r="K41" s="83">
        <f t="shared" si="2"/>
        <v>0</v>
      </c>
      <c r="L41" s="83">
        <f t="shared" si="2"/>
        <v>8.3333333333333329E-2</v>
      </c>
      <c r="M41" s="83">
        <f>SUM(E41:L41)</f>
        <v>1</v>
      </c>
      <c r="N41" s="79" t="s">
        <v>83</v>
      </c>
    </row>
    <row r="42" spans="1:14" ht="31.5" customHeight="1" x14ac:dyDescent="0.7">
      <c r="A42" s="79" t="s">
        <v>70</v>
      </c>
      <c r="B42" s="79" t="s">
        <v>69</v>
      </c>
      <c r="C42" s="79" t="s">
        <v>40</v>
      </c>
      <c r="D42" s="79" t="str">
        <f t="shared" ref="D42:D70" si="3">CONCATENATE(A42,"_",B42,"_",C42)</f>
        <v>LF2_ZC_P02</v>
      </c>
      <c r="E42" s="83">
        <f t="shared" ref="E42:L42" si="4">+E7/$M7</f>
        <v>2.8571428571428571E-2</v>
      </c>
      <c r="F42" s="83">
        <f t="shared" si="4"/>
        <v>0</v>
      </c>
      <c r="G42" s="83">
        <f t="shared" si="4"/>
        <v>0.67142857142857137</v>
      </c>
      <c r="H42" s="83">
        <f t="shared" si="4"/>
        <v>0</v>
      </c>
      <c r="I42" s="83">
        <f t="shared" si="4"/>
        <v>0.2857142857142857</v>
      </c>
      <c r="J42" s="83">
        <f t="shared" si="4"/>
        <v>0</v>
      </c>
      <c r="K42" s="83">
        <f t="shared" si="4"/>
        <v>0</v>
      </c>
      <c r="L42" s="83">
        <f t="shared" si="4"/>
        <v>1.4285714285714285E-2</v>
      </c>
      <c r="M42" s="83">
        <f t="shared" ref="M42:M70" si="5">SUM(E42:L42)</f>
        <v>0.99999999999999989</v>
      </c>
      <c r="N42" s="79" t="s">
        <v>83</v>
      </c>
    </row>
    <row r="43" spans="1:14" ht="31.5" customHeight="1" x14ac:dyDescent="0.7">
      <c r="A43" s="79" t="s">
        <v>70</v>
      </c>
      <c r="B43" s="79" t="s">
        <v>69</v>
      </c>
      <c r="C43" s="79" t="s">
        <v>41</v>
      </c>
      <c r="D43" s="79" t="str">
        <f t="shared" si="3"/>
        <v>LF2_ZC_P03</v>
      </c>
      <c r="E43" s="83">
        <f t="shared" ref="E43:L44" si="6">+E8/$M8</f>
        <v>0.15254237288135594</v>
      </c>
      <c r="F43" s="83">
        <f t="shared" si="6"/>
        <v>0.14689265536723164</v>
      </c>
      <c r="G43" s="83">
        <f t="shared" si="6"/>
        <v>0.15819209039548024</v>
      </c>
      <c r="H43" s="83">
        <f t="shared" si="6"/>
        <v>0</v>
      </c>
      <c r="I43" s="83">
        <f t="shared" si="6"/>
        <v>5.0847457627118647E-2</v>
      </c>
      <c r="J43" s="83">
        <f t="shared" si="6"/>
        <v>0.32768361581920902</v>
      </c>
      <c r="K43" s="83">
        <f t="shared" si="6"/>
        <v>0</v>
      </c>
      <c r="L43" s="83">
        <f t="shared" si="6"/>
        <v>0.16384180790960451</v>
      </c>
      <c r="M43" s="83">
        <f t="shared" si="5"/>
        <v>1</v>
      </c>
      <c r="N43" s="79" t="s">
        <v>83</v>
      </c>
    </row>
    <row r="44" spans="1:14" ht="31.5" customHeight="1" x14ac:dyDescent="0.7">
      <c r="A44" s="79" t="s">
        <v>70</v>
      </c>
      <c r="B44" s="79" t="s">
        <v>69</v>
      </c>
      <c r="C44" s="79" t="s">
        <v>42</v>
      </c>
      <c r="D44" s="79" t="str">
        <f t="shared" si="3"/>
        <v>LF2_ZC_P04</v>
      </c>
      <c r="E44" s="83">
        <f t="shared" si="6"/>
        <v>0.12352941176470589</v>
      </c>
      <c r="F44" s="83">
        <f t="shared" si="6"/>
        <v>0.22352941176470589</v>
      </c>
      <c r="G44" s="83">
        <f t="shared" si="6"/>
        <v>0.3235294117647059</v>
      </c>
      <c r="H44" s="83">
        <f t="shared" si="6"/>
        <v>0</v>
      </c>
      <c r="I44" s="83">
        <f t="shared" si="6"/>
        <v>0.18823529411764706</v>
      </c>
      <c r="J44" s="83">
        <f t="shared" si="6"/>
        <v>1.1764705882352941E-2</v>
      </c>
      <c r="K44" s="83">
        <f t="shared" si="6"/>
        <v>0</v>
      </c>
      <c r="L44" s="83">
        <f t="shared" si="6"/>
        <v>0.12941176470588237</v>
      </c>
      <c r="M44" s="83">
        <f t="shared" si="5"/>
        <v>1</v>
      </c>
      <c r="N44" s="79" t="s">
        <v>83</v>
      </c>
    </row>
    <row r="45" spans="1:14" ht="31.5" customHeight="1" x14ac:dyDescent="0.7">
      <c r="A45" s="79" t="s">
        <v>70</v>
      </c>
      <c r="B45" s="79" t="s">
        <v>69</v>
      </c>
      <c r="C45" s="79" t="s">
        <v>43</v>
      </c>
      <c r="D45" s="79" t="str">
        <f t="shared" si="3"/>
        <v>LF2_ZC_P05</v>
      </c>
      <c r="E45" s="83">
        <f t="shared" ref="E45:L45" si="7">+E10/$M10</f>
        <v>0.36263736263736263</v>
      </c>
      <c r="F45" s="83">
        <f t="shared" si="7"/>
        <v>0.12637362637362637</v>
      </c>
      <c r="G45" s="83">
        <f t="shared" si="7"/>
        <v>0.25274725274725274</v>
      </c>
      <c r="H45" s="83">
        <f t="shared" si="7"/>
        <v>0.14835164835164835</v>
      </c>
      <c r="I45" s="83">
        <f t="shared" si="7"/>
        <v>9.8901098901098897E-2</v>
      </c>
      <c r="J45" s="83">
        <f t="shared" si="7"/>
        <v>5.4945054945054949E-3</v>
      </c>
      <c r="K45" s="83">
        <f t="shared" si="7"/>
        <v>0</v>
      </c>
      <c r="L45" s="83">
        <f t="shared" si="7"/>
        <v>5.4945054945054949E-3</v>
      </c>
      <c r="M45" s="83">
        <f t="shared" si="5"/>
        <v>1</v>
      </c>
      <c r="N45" s="79" t="s">
        <v>83</v>
      </c>
    </row>
    <row r="46" spans="1:14" ht="31.5" customHeight="1" x14ac:dyDescent="0.7">
      <c r="A46" s="79" t="s">
        <v>70</v>
      </c>
      <c r="B46" s="79" t="s">
        <v>69</v>
      </c>
      <c r="C46" s="79" t="s">
        <v>44</v>
      </c>
      <c r="D46" s="90" t="str">
        <f t="shared" si="3"/>
        <v>LF2_ZC_P06</v>
      </c>
      <c r="E46" s="83" t="e">
        <f t="shared" ref="E46:L46" si="8">+E11/$M11</f>
        <v>#DIV/0!</v>
      </c>
      <c r="F46" s="83" t="e">
        <f t="shared" si="8"/>
        <v>#DIV/0!</v>
      </c>
      <c r="G46" s="83" t="e">
        <f t="shared" si="8"/>
        <v>#DIV/0!</v>
      </c>
      <c r="H46" s="83" t="e">
        <f t="shared" si="8"/>
        <v>#DIV/0!</v>
      </c>
      <c r="I46" s="83" t="e">
        <f t="shared" si="8"/>
        <v>#DIV/0!</v>
      </c>
      <c r="J46" s="83" t="e">
        <f t="shared" si="8"/>
        <v>#DIV/0!</v>
      </c>
      <c r="K46" s="83" t="e">
        <f t="shared" si="8"/>
        <v>#DIV/0!</v>
      </c>
      <c r="L46" s="83" t="e">
        <f t="shared" si="8"/>
        <v>#DIV/0!</v>
      </c>
      <c r="M46" s="83" t="e">
        <f t="shared" si="5"/>
        <v>#DIV/0!</v>
      </c>
      <c r="N46" s="79" t="s">
        <v>84</v>
      </c>
    </row>
    <row r="47" spans="1:14" ht="31.5" customHeight="1" x14ac:dyDescent="0.7">
      <c r="A47" s="79" t="s">
        <v>70</v>
      </c>
      <c r="B47" s="79" t="s">
        <v>69</v>
      </c>
      <c r="C47" s="79" t="s">
        <v>45</v>
      </c>
      <c r="D47" s="79" t="str">
        <f t="shared" si="3"/>
        <v>LF2_ZC_P07</v>
      </c>
      <c r="E47" s="83">
        <f t="shared" ref="E47:L47" si="9">+E12/$M12</f>
        <v>0.05</v>
      </c>
      <c r="F47" s="83">
        <f t="shared" si="9"/>
        <v>0.23333333333333334</v>
      </c>
      <c r="G47" s="83">
        <f t="shared" si="9"/>
        <v>0.66666666666666663</v>
      </c>
      <c r="H47" s="83">
        <f t="shared" si="9"/>
        <v>0</v>
      </c>
      <c r="I47" s="83">
        <f t="shared" si="9"/>
        <v>0.05</v>
      </c>
      <c r="J47" s="83">
        <f t="shared" si="9"/>
        <v>0</v>
      </c>
      <c r="K47" s="83">
        <f t="shared" si="9"/>
        <v>0</v>
      </c>
      <c r="L47" s="83">
        <f t="shared" si="9"/>
        <v>0</v>
      </c>
      <c r="M47" s="83">
        <f t="shared" si="5"/>
        <v>1</v>
      </c>
      <c r="N47" s="79" t="s">
        <v>83</v>
      </c>
    </row>
    <row r="48" spans="1:14" ht="31.5" customHeight="1" x14ac:dyDescent="0.7">
      <c r="A48" s="79" t="s">
        <v>70</v>
      </c>
      <c r="B48" s="79" t="s">
        <v>69</v>
      </c>
      <c r="C48" s="79" t="s">
        <v>46</v>
      </c>
      <c r="D48" s="79" t="str">
        <f t="shared" si="3"/>
        <v>LF2_ZC_P08</v>
      </c>
      <c r="E48" s="83">
        <f t="shared" ref="E48:L48" si="10">+E13/$M13</f>
        <v>0.21311475409836064</v>
      </c>
      <c r="F48" s="83">
        <f t="shared" si="10"/>
        <v>9.8360655737704916E-2</v>
      </c>
      <c r="G48" s="83">
        <f t="shared" si="10"/>
        <v>0.57377049180327866</v>
      </c>
      <c r="H48" s="83">
        <f t="shared" si="10"/>
        <v>0</v>
      </c>
      <c r="I48" s="83">
        <f t="shared" si="10"/>
        <v>0.11475409836065574</v>
      </c>
      <c r="J48" s="83">
        <f t="shared" si="10"/>
        <v>0</v>
      </c>
      <c r="K48" s="83">
        <f t="shared" si="10"/>
        <v>0</v>
      </c>
      <c r="L48" s="83">
        <f t="shared" si="10"/>
        <v>0</v>
      </c>
      <c r="M48" s="83">
        <f t="shared" si="5"/>
        <v>1</v>
      </c>
      <c r="N48" s="79" t="s">
        <v>83</v>
      </c>
    </row>
    <row r="49" spans="1:14" ht="31.5" customHeight="1" x14ac:dyDescent="0.7">
      <c r="A49" s="79" t="s">
        <v>70</v>
      </c>
      <c r="B49" s="79" t="s">
        <v>69</v>
      </c>
      <c r="C49" s="79" t="s">
        <v>47</v>
      </c>
      <c r="D49" s="79" t="str">
        <f t="shared" si="3"/>
        <v>LF2_ZC_P09</v>
      </c>
      <c r="E49" s="83">
        <f t="shared" ref="E49:L49" si="11">+E14/$M14</f>
        <v>0.10810810810810811</v>
      </c>
      <c r="F49" s="83">
        <f t="shared" si="11"/>
        <v>2.7027027027027029E-2</v>
      </c>
      <c r="G49" s="83">
        <f t="shared" si="11"/>
        <v>0.55405405405405406</v>
      </c>
      <c r="H49" s="83">
        <f t="shared" si="11"/>
        <v>0</v>
      </c>
      <c r="I49" s="83">
        <f t="shared" si="11"/>
        <v>0.12162162162162163</v>
      </c>
      <c r="J49" s="83">
        <f t="shared" si="11"/>
        <v>0</v>
      </c>
      <c r="K49" s="83">
        <f t="shared" si="11"/>
        <v>0</v>
      </c>
      <c r="L49" s="83">
        <f t="shared" si="11"/>
        <v>0.1891891891891892</v>
      </c>
      <c r="M49" s="83">
        <f t="shared" si="5"/>
        <v>1</v>
      </c>
      <c r="N49" s="79" t="s">
        <v>83</v>
      </c>
    </row>
    <row r="50" spans="1:14" ht="31.5" customHeight="1" x14ac:dyDescent="0.7">
      <c r="A50" s="79" t="s">
        <v>70</v>
      </c>
      <c r="B50" s="79" t="s">
        <v>69</v>
      </c>
      <c r="C50" s="79" t="s">
        <v>48</v>
      </c>
      <c r="D50" s="79" t="str">
        <f t="shared" si="3"/>
        <v>LF2_ZC_P10</v>
      </c>
      <c r="E50" s="83">
        <f t="shared" ref="E50:L50" si="12">+E15/$M15</f>
        <v>7.8125E-2</v>
      </c>
      <c r="F50" s="83">
        <f t="shared" si="12"/>
        <v>7.8125E-2</v>
      </c>
      <c r="G50" s="83">
        <f t="shared" si="12"/>
        <v>0.53125</v>
      </c>
      <c r="H50" s="83">
        <f t="shared" si="12"/>
        <v>9.375E-2</v>
      </c>
      <c r="I50" s="83">
        <f t="shared" si="12"/>
        <v>9.375E-2</v>
      </c>
      <c r="J50" s="83">
        <f t="shared" si="12"/>
        <v>0.125</v>
      </c>
      <c r="K50" s="83">
        <f t="shared" si="12"/>
        <v>0</v>
      </c>
      <c r="L50" s="83">
        <f t="shared" si="12"/>
        <v>0</v>
      </c>
      <c r="M50" s="83">
        <f t="shared" si="5"/>
        <v>1</v>
      </c>
      <c r="N50" s="79" t="s">
        <v>83</v>
      </c>
    </row>
    <row r="51" spans="1:14" ht="31.5" customHeight="1" x14ac:dyDescent="0.7">
      <c r="A51" s="79" t="s">
        <v>70</v>
      </c>
      <c r="B51" s="79" t="s">
        <v>69</v>
      </c>
      <c r="C51" s="79" t="s">
        <v>49</v>
      </c>
      <c r="D51" s="79" t="str">
        <f t="shared" si="3"/>
        <v>LF2_ZC_P11</v>
      </c>
      <c r="E51" s="83">
        <f t="shared" ref="E51:L51" si="13">+E16/$M16</f>
        <v>4.9180327868852458E-2</v>
      </c>
      <c r="F51" s="83">
        <f t="shared" si="13"/>
        <v>0.14754098360655737</v>
      </c>
      <c r="G51" s="83">
        <f t="shared" si="13"/>
        <v>0.68852459016393441</v>
      </c>
      <c r="H51" s="83">
        <f t="shared" si="13"/>
        <v>0</v>
      </c>
      <c r="I51" s="83">
        <f t="shared" si="13"/>
        <v>0</v>
      </c>
      <c r="J51" s="83">
        <f t="shared" si="13"/>
        <v>0.11475409836065574</v>
      </c>
      <c r="K51" s="83">
        <f t="shared" si="13"/>
        <v>0</v>
      </c>
      <c r="L51" s="83">
        <f t="shared" si="13"/>
        <v>0</v>
      </c>
      <c r="M51" s="83">
        <f t="shared" si="5"/>
        <v>1</v>
      </c>
      <c r="N51" s="79" t="s">
        <v>83</v>
      </c>
    </row>
    <row r="52" spans="1:14" ht="31.5" customHeight="1" x14ac:dyDescent="0.7">
      <c r="A52" s="79" t="s">
        <v>70</v>
      </c>
      <c r="B52" s="79" t="s">
        <v>69</v>
      </c>
      <c r="C52" s="79" t="s">
        <v>50</v>
      </c>
      <c r="D52" s="79" t="str">
        <f t="shared" si="3"/>
        <v>LF2_ZC_P12</v>
      </c>
      <c r="E52" s="83">
        <f t="shared" ref="E52:L52" si="14">+E17/$M17</f>
        <v>0</v>
      </c>
      <c r="F52" s="83">
        <f t="shared" si="14"/>
        <v>0.12698412698412698</v>
      </c>
      <c r="G52" s="83">
        <f t="shared" si="14"/>
        <v>0.47619047619047616</v>
      </c>
      <c r="H52" s="83">
        <f t="shared" si="14"/>
        <v>3.1746031746031744E-2</v>
      </c>
      <c r="I52" s="83">
        <f t="shared" si="14"/>
        <v>0.23809523809523808</v>
      </c>
      <c r="J52" s="83">
        <f t="shared" si="14"/>
        <v>0.12698412698412698</v>
      </c>
      <c r="K52" s="83">
        <f t="shared" si="14"/>
        <v>0</v>
      </c>
      <c r="L52" s="83">
        <f t="shared" si="14"/>
        <v>0</v>
      </c>
      <c r="M52" s="83">
        <f t="shared" si="5"/>
        <v>1</v>
      </c>
      <c r="N52" s="79" t="s">
        <v>83</v>
      </c>
    </row>
    <row r="53" spans="1:14" ht="31.5" customHeight="1" x14ac:dyDescent="0.7">
      <c r="A53" s="79" t="s">
        <v>70</v>
      </c>
      <c r="B53" s="79" t="s">
        <v>69</v>
      </c>
      <c r="C53" s="79" t="s">
        <v>51</v>
      </c>
      <c r="D53" s="91" t="str">
        <f t="shared" si="3"/>
        <v>LF2_ZC_P13</v>
      </c>
      <c r="E53" s="83">
        <f t="shared" ref="E53:L53" si="15">+E18/$M18</f>
        <v>6.8965517241379309E-2</v>
      </c>
      <c r="F53" s="83">
        <f t="shared" si="15"/>
        <v>0</v>
      </c>
      <c r="G53" s="83">
        <f t="shared" si="15"/>
        <v>0.13793103448275862</v>
      </c>
      <c r="H53" s="83">
        <f t="shared" si="15"/>
        <v>0</v>
      </c>
      <c r="I53" s="83">
        <f t="shared" si="15"/>
        <v>0.53448275862068961</v>
      </c>
      <c r="J53" s="83">
        <f t="shared" si="15"/>
        <v>0.20689655172413793</v>
      </c>
      <c r="K53" s="83">
        <f t="shared" si="15"/>
        <v>0</v>
      </c>
      <c r="L53" s="83">
        <f t="shared" si="15"/>
        <v>5.1724137931034482E-2</v>
      </c>
      <c r="M53" s="83">
        <f t="shared" si="5"/>
        <v>0.99999999999999989</v>
      </c>
      <c r="N53" s="79" t="s">
        <v>85</v>
      </c>
    </row>
    <row r="54" spans="1:14" ht="31.5" customHeight="1" x14ac:dyDescent="0.7">
      <c r="A54" s="79" t="s">
        <v>70</v>
      </c>
      <c r="B54" s="79" t="s">
        <v>69</v>
      </c>
      <c r="C54" s="79" t="s">
        <v>52</v>
      </c>
      <c r="D54" s="79" t="str">
        <f t="shared" si="3"/>
        <v>LF2_ZC_P14</v>
      </c>
      <c r="E54" s="83">
        <f t="shared" ref="E54:L54" si="16">+E19/$M19</f>
        <v>0.32758620689655171</v>
      </c>
      <c r="F54" s="83">
        <f t="shared" si="16"/>
        <v>0.12931034482758622</v>
      </c>
      <c r="G54" s="83">
        <f t="shared" si="16"/>
        <v>0.28448275862068967</v>
      </c>
      <c r="H54" s="83">
        <f t="shared" si="16"/>
        <v>9.4827586206896547E-2</v>
      </c>
      <c r="I54" s="83">
        <f t="shared" si="16"/>
        <v>3.4482758620689655E-2</v>
      </c>
      <c r="J54" s="83">
        <f t="shared" si="16"/>
        <v>0</v>
      </c>
      <c r="K54" s="83">
        <f t="shared" si="16"/>
        <v>0</v>
      </c>
      <c r="L54" s="83">
        <f t="shared" si="16"/>
        <v>0.12931034482758622</v>
      </c>
      <c r="M54" s="83">
        <f t="shared" si="5"/>
        <v>1</v>
      </c>
      <c r="N54" s="79" t="s">
        <v>83</v>
      </c>
    </row>
    <row r="55" spans="1:14" ht="31.5" customHeight="1" x14ac:dyDescent="0.7">
      <c r="A55" s="79" t="s">
        <v>70</v>
      </c>
      <c r="B55" s="79" t="s">
        <v>69</v>
      </c>
      <c r="C55" s="79" t="s">
        <v>53</v>
      </c>
      <c r="D55" s="79" t="str">
        <f t="shared" si="3"/>
        <v>LF2_ZC_P15</v>
      </c>
      <c r="E55" s="83">
        <f t="shared" ref="E55:L55" si="17">+E20/$M20</f>
        <v>0.15</v>
      </c>
      <c r="F55" s="83">
        <f t="shared" si="17"/>
        <v>8.3333333333333329E-2</v>
      </c>
      <c r="G55" s="83">
        <f t="shared" si="17"/>
        <v>0.66666666666666663</v>
      </c>
      <c r="H55" s="83">
        <f t="shared" si="17"/>
        <v>8.3333333333333329E-2</v>
      </c>
      <c r="I55" s="83">
        <f t="shared" si="17"/>
        <v>1.6666666666666666E-2</v>
      </c>
      <c r="J55" s="83">
        <f t="shared" si="17"/>
        <v>0</v>
      </c>
      <c r="K55" s="83">
        <f t="shared" si="17"/>
        <v>0</v>
      </c>
      <c r="L55" s="83">
        <f t="shared" si="17"/>
        <v>0</v>
      </c>
      <c r="M55" s="83">
        <f t="shared" si="5"/>
        <v>1</v>
      </c>
      <c r="N55" s="79" t="s">
        <v>83</v>
      </c>
    </row>
    <row r="56" spans="1:14" ht="31.5" customHeight="1" x14ac:dyDescent="0.7">
      <c r="A56" s="79" t="s">
        <v>70</v>
      </c>
      <c r="B56" s="79" t="s">
        <v>69</v>
      </c>
      <c r="C56" s="79" t="s">
        <v>54</v>
      </c>
      <c r="D56" s="91" t="str">
        <f t="shared" si="3"/>
        <v>LF2_ZC_P16</v>
      </c>
      <c r="E56" s="83">
        <f t="shared" ref="E56:L56" si="18">+E21/$M21</f>
        <v>0</v>
      </c>
      <c r="F56" s="83">
        <f t="shared" si="18"/>
        <v>0.125</v>
      </c>
      <c r="G56" s="83">
        <f t="shared" si="18"/>
        <v>0.40625</v>
      </c>
      <c r="H56" s="83">
        <f t="shared" si="18"/>
        <v>1.5625E-2</v>
      </c>
      <c r="I56" s="83">
        <f t="shared" si="18"/>
        <v>9.375E-2</v>
      </c>
      <c r="J56" s="83">
        <f t="shared" si="18"/>
        <v>0.34375</v>
      </c>
      <c r="K56" s="83">
        <f t="shared" si="18"/>
        <v>0</v>
      </c>
      <c r="L56" s="83">
        <f t="shared" si="18"/>
        <v>1.5625E-2</v>
      </c>
      <c r="M56" s="83">
        <f t="shared" si="5"/>
        <v>1</v>
      </c>
      <c r="N56" s="79" t="s">
        <v>85</v>
      </c>
    </row>
    <row r="57" spans="1:14" ht="31.5" customHeight="1" x14ac:dyDescent="0.7">
      <c r="A57" s="79" t="s">
        <v>70</v>
      </c>
      <c r="B57" s="79" t="s">
        <v>69</v>
      </c>
      <c r="C57" s="79" t="s">
        <v>55</v>
      </c>
      <c r="D57" s="99" t="str">
        <f t="shared" si="3"/>
        <v>LF2_ZC_P17</v>
      </c>
      <c r="E57" s="83" t="e">
        <f t="shared" ref="E57:L57" si="19">+E22/$M22</f>
        <v>#DIV/0!</v>
      </c>
      <c r="F57" s="83" t="e">
        <f t="shared" si="19"/>
        <v>#DIV/0!</v>
      </c>
      <c r="G57" s="83" t="e">
        <f t="shared" si="19"/>
        <v>#DIV/0!</v>
      </c>
      <c r="H57" s="83" t="e">
        <f t="shared" si="19"/>
        <v>#DIV/0!</v>
      </c>
      <c r="I57" s="83" t="e">
        <f t="shared" si="19"/>
        <v>#DIV/0!</v>
      </c>
      <c r="J57" s="83" t="e">
        <f t="shared" si="19"/>
        <v>#DIV/0!</v>
      </c>
      <c r="K57" s="83" t="e">
        <f t="shared" si="19"/>
        <v>#DIV/0!</v>
      </c>
      <c r="L57" s="83" t="e">
        <f t="shared" si="19"/>
        <v>#DIV/0!</v>
      </c>
      <c r="M57" s="83" t="e">
        <f t="shared" si="5"/>
        <v>#DIV/0!</v>
      </c>
      <c r="N57" s="79" t="s">
        <v>86</v>
      </c>
    </row>
    <row r="58" spans="1:14" ht="31.5" customHeight="1" x14ac:dyDescent="0.7">
      <c r="A58" s="79" t="s">
        <v>70</v>
      </c>
      <c r="B58" s="79" t="s">
        <v>69</v>
      </c>
      <c r="C58" s="79" t="s">
        <v>56</v>
      </c>
      <c r="D58" s="91" t="str">
        <f t="shared" si="3"/>
        <v>LF2_ZC_P18</v>
      </c>
      <c r="E58" s="83">
        <f t="shared" ref="E58:L58" si="20">+E23/$M23</f>
        <v>0.20370370370370369</v>
      </c>
      <c r="F58" s="83">
        <f t="shared" si="20"/>
        <v>3.7037037037037035E-2</v>
      </c>
      <c r="G58" s="83">
        <f t="shared" si="20"/>
        <v>0.12962962962962962</v>
      </c>
      <c r="H58" s="83">
        <f t="shared" si="20"/>
        <v>0</v>
      </c>
      <c r="I58" s="83">
        <f t="shared" si="20"/>
        <v>0.32407407407407407</v>
      </c>
      <c r="J58" s="83">
        <f t="shared" si="20"/>
        <v>0.24074074074074073</v>
      </c>
      <c r="K58" s="83">
        <f t="shared" si="20"/>
        <v>0</v>
      </c>
      <c r="L58" s="83">
        <f t="shared" si="20"/>
        <v>6.4814814814814811E-2</v>
      </c>
      <c r="M58" s="83">
        <f t="shared" si="5"/>
        <v>0.99999999999999989</v>
      </c>
      <c r="N58" s="79" t="s">
        <v>85</v>
      </c>
    </row>
    <row r="59" spans="1:14" ht="31.5" customHeight="1" x14ac:dyDescent="0.7">
      <c r="A59" s="79" t="s">
        <v>70</v>
      </c>
      <c r="B59" s="79" t="s">
        <v>69</v>
      </c>
      <c r="C59" s="79" t="s">
        <v>57</v>
      </c>
      <c r="D59" s="91" t="str">
        <f t="shared" si="3"/>
        <v>LF2_ZC_P19</v>
      </c>
      <c r="E59" s="83">
        <f t="shared" ref="E59:L59" si="21">+E24/$M24</f>
        <v>0</v>
      </c>
      <c r="F59" s="83">
        <f t="shared" si="21"/>
        <v>8.0645161290322578E-2</v>
      </c>
      <c r="G59" s="83">
        <f t="shared" si="21"/>
        <v>0.30645161290322581</v>
      </c>
      <c r="H59" s="83">
        <f t="shared" si="21"/>
        <v>0</v>
      </c>
      <c r="I59" s="83">
        <f t="shared" si="21"/>
        <v>0.33870967741935482</v>
      </c>
      <c r="J59" s="83">
        <f t="shared" si="21"/>
        <v>0.27419354838709675</v>
      </c>
      <c r="K59" s="83">
        <f t="shared" si="21"/>
        <v>0</v>
      </c>
      <c r="L59" s="83">
        <f t="shared" si="21"/>
        <v>0</v>
      </c>
      <c r="M59" s="83">
        <f t="shared" si="5"/>
        <v>1</v>
      </c>
      <c r="N59" s="79" t="s">
        <v>85</v>
      </c>
    </row>
    <row r="60" spans="1:14" ht="31.5" customHeight="1" x14ac:dyDescent="0.7">
      <c r="A60" s="79" t="s">
        <v>70</v>
      </c>
      <c r="B60" s="79" t="s">
        <v>69</v>
      </c>
      <c r="C60" s="79" t="s">
        <v>58</v>
      </c>
      <c r="D60" s="91" t="str">
        <f t="shared" si="3"/>
        <v>LF2_ZC_P20</v>
      </c>
      <c r="E60" s="83">
        <f t="shared" ref="E60:L60" si="22">+E25/$M25</f>
        <v>0</v>
      </c>
      <c r="F60" s="83">
        <f t="shared" si="22"/>
        <v>6.25E-2</v>
      </c>
      <c r="G60" s="83">
        <f t="shared" si="22"/>
        <v>0.4375</v>
      </c>
      <c r="H60" s="83">
        <f t="shared" si="22"/>
        <v>0</v>
      </c>
      <c r="I60" s="83">
        <f t="shared" si="22"/>
        <v>0.1875</v>
      </c>
      <c r="J60" s="83">
        <f t="shared" si="22"/>
        <v>0.3125</v>
      </c>
      <c r="K60" s="83">
        <f t="shared" si="22"/>
        <v>0</v>
      </c>
      <c r="L60" s="83">
        <f t="shared" si="22"/>
        <v>0</v>
      </c>
      <c r="M60" s="83">
        <f t="shared" si="5"/>
        <v>1</v>
      </c>
      <c r="N60" s="79" t="s">
        <v>85</v>
      </c>
    </row>
    <row r="61" spans="1:14" ht="31.5" customHeight="1" x14ac:dyDescent="0.7">
      <c r="A61" s="79" t="s">
        <v>70</v>
      </c>
      <c r="B61" s="79" t="s">
        <v>69</v>
      </c>
      <c r="C61" s="79" t="s">
        <v>59</v>
      </c>
      <c r="D61" s="79" t="str">
        <f t="shared" si="3"/>
        <v>LF2_ZC_P21</v>
      </c>
      <c r="E61" s="83">
        <f t="shared" ref="E61:L61" si="23">+E26/$M26</f>
        <v>0.19886363636363635</v>
      </c>
      <c r="F61" s="83">
        <f t="shared" si="23"/>
        <v>0.15340909090909091</v>
      </c>
      <c r="G61" s="83">
        <f t="shared" si="23"/>
        <v>0.22159090909090909</v>
      </c>
      <c r="H61" s="83">
        <f t="shared" si="23"/>
        <v>6.25E-2</v>
      </c>
      <c r="I61" s="83">
        <f t="shared" si="23"/>
        <v>0.10227272727272728</v>
      </c>
      <c r="J61" s="83">
        <f t="shared" si="23"/>
        <v>0.15340909090909091</v>
      </c>
      <c r="K61" s="83">
        <f t="shared" si="23"/>
        <v>0</v>
      </c>
      <c r="L61" s="83">
        <f t="shared" si="23"/>
        <v>0.10795454545454546</v>
      </c>
      <c r="M61" s="83">
        <f t="shared" si="5"/>
        <v>1</v>
      </c>
      <c r="N61" s="79" t="s">
        <v>83</v>
      </c>
    </row>
    <row r="62" spans="1:14" ht="31.5" customHeight="1" x14ac:dyDescent="0.7">
      <c r="A62" s="79" t="s">
        <v>70</v>
      </c>
      <c r="B62" s="79" t="s">
        <v>69</v>
      </c>
      <c r="C62" s="79" t="s">
        <v>60</v>
      </c>
      <c r="D62" s="99" t="str">
        <f t="shared" si="3"/>
        <v>LF2_ZC_P22</v>
      </c>
      <c r="E62" s="83" t="e">
        <f t="shared" ref="E62:L62" si="24">+E27/$M27</f>
        <v>#DIV/0!</v>
      </c>
      <c r="F62" s="83" t="e">
        <f t="shared" si="24"/>
        <v>#DIV/0!</v>
      </c>
      <c r="G62" s="83" t="e">
        <f t="shared" si="24"/>
        <v>#DIV/0!</v>
      </c>
      <c r="H62" s="83" t="e">
        <f t="shared" si="24"/>
        <v>#DIV/0!</v>
      </c>
      <c r="I62" s="83" t="e">
        <f t="shared" si="24"/>
        <v>#DIV/0!</v>
      </c>
      <c r="J62" s="83" t="e">
        <f t="shared" si="24"/>
        <v>#DIV/0!</v>
      </c>
      <c r="K62" s="83" t="e">
        <f t="shared" si="24"/>
        <v>#DIV/0!</v>
      </c>
      <c r="L62" s="83" t="e">
        <f t="shared" si="24"/>
        <v>#DIV/0!</v>
      </c>
      <c r="M62" s="83" t="e">
        <f t="shared" si="5"/>
        <v>#DIV/0!</v>
      </c>
      <c r="N62" s="79" t="s">
        <v>86</v>
      </c>
    </row>
    <row r="63" spans="1:14" ht="31.5" customHeight="1" x14ac:dyDescent="0.7">
      <c r="A63" s="79" t="s">
        <v>70</v>
      </c>
      <c r="B63" s="79" t="s">
        <v>69</v>
      </c>
      <c r="C63" s="79" t="s">
        <v>61</v>
      </c>
      <c r="D63" s="91" t="str">
        <f t="shared" si="3"/>
        <v>LF2_ZC_P23</v>
      </c>
      <c r="E63" s="83">
        <f t="shared" ref="E63:L63" si="25">+E28/$M28</f>
        <v>0.11403508771929824</v>
      </c>
      <c r="F63" s="83">
        <f t="shared" si="25"/>
        <v>7.8947368421052627E-2</v>
      </c>
      <c r="G63" s="83">
        <f t="shared" si="25"/>
        <v>0.11403508771929824</v>
      </c>
      <c r="H63" s="83">
        <f t="shared" si="25"/>
        <v>0</v>
      </c>
      <c r="I63" s="83">
        <f t="shared" si="25"/>
        <v>0.35964912280701755</v>
      </c>
      <c r="J63" s="83">
        <f t="shared" si="25"/>
        <v>0.19298245614035087</v>
      </c>
      <c r="K63" s="83">
        <f t="shared" si="25"/>
        <v>0</v>
      </c>
      <c r="L63" s="83">
        <f t="shared" si="25"/>
        <v>0.14035087719298245</v>
      </c>
      <c r="M63" s="83">
        <f t="shared" si="5"/>
        <v>1</v>
      </c>
      <c r="N63" s="79" t="s">
        <v>85</v>
      </c>
    </row>
    <row r="64" spans="1:14" ht="31.5" customHeight="1" x14ac:dyDescent="0.7">
      <c r="A64" s="79" t="s">
        <v>70</v>
      </c>
      <c r="B64" s="79" t="s">
        <v>69</v>
      </c>
      <c r="C64" s="79" t="s">
        <v>62</v>
      </c>
      <c r="D64" s="91" t="str">
        <f t="shared" si="3"/>
        <v>LF2_ZC_P24</v>
      </c>
      <c r="E64" s="83">
        <f t="shared" ref="E64:L64" si="26">+E29/$M29</f>
        <v>3.8461538461538464E-2</v>
      </c>
      <c r="F64" s="83">
        <f t="shared" si="26"/>
        <v>9.6153846153846159E-2</v>
      </c>
      <c r="G64" s="83">
        <f t="shared" si="26"/>
        <v>7.6923076923076927E-2</v>
      </c>
      <c r="H64" s="83">
        <f t="shared" si="26"/>
        <v>0</v>
      </c>
      <c r="I64" s="83">
        <f t="shared" si="26"/>
        <v>0.17307692307692307</v>
      </c>
      <c r="J64" s="83">
        <f t="shared" si="26"/>
        <v>0.36538461538461536</v>
      </c>
      <c r="K64" s="83">
        <f t="shared" si="26"/>
        <v>0</v>
      </c>
      <c r="L64" s="83">
        <f t="shared" si="26"/>
        <v>0.25</v>
      </c>
      <c r="M64" s="83">
        <f t="shared" si="5"/>
        <v>1</v>
      </c>
      <c r="N64" s="79" t="s">
        <v>85</v>
      </c>
    </row>
    <row r="65" spans="1:14" ht="31.5" customHeight="1" x14ac:dyDescent="0.7">
      <c r="A65" s="79" t="s">
        <v>70</v>
      </c>
      <c r="B65" s="79" t="s">
        <v>69</v>
      </c>
      <c r="C65" s="79" t="s">
        <v>63</v>
      </c>
      <c r="D65" s="79" t="str">
        <f t="shared" si="3"/>
        <v>LF2_ZC_P25</v>
      </c>
      <c r="E65" s="83">
        <f t="shared" ref="E65:L65" si="27">+E30/$M30</f>
        <v>0.23571428571428571</v>
      </c>
      <c r="F65" s="83">
        <f t="shared" si="27"/>
        <v>0.15</v>
      </c>
      <c r="G65" s="83">
        <f t="shared" si="27"/>
        <v>0.32142857142857145</v>
      </c>
      <c r="H65" s="83">
        <f t="shared" si="27"/>
        <v>0</v>
      </c>
      <c r="I65" s="83">
        <f t="shared" si="27"/>
        <v>0.21428571428571427</v>
      </c>
      <c r="J65" s="83">
        <f t="shared" si="27"/>
        <v>0</v>
      </c>
      <c r="K65" s="83">
        <f t="shared" si="27"/>
        <v>0</v>
      </c>
      <c r="L65" s="83">
        <f t="shared" si="27"/>
        <v>7.857142857142857E-2</v>
      </c>
      <c r="M65" s="83">
        <f t="shared" si="5"/>
        <v>1</v>
      </c>
      <c r="N65" s="79" t="s">
        <v>83</v>
      </c>
    </row>
    <row r="66" spans="1:14" ht="31.5" customHeight="1" x14ac:dyDescent="0.7">
      <c r="A66" s="79" t="s">
        <v>70</v>
      </c>
      <c r="B66" s="79" t="s">
        <v>69</v>
      </c>
      <c r="C66" s="79" t="s">
        <v>64</v>
      </c>
      <c r="D66" s="79" t="str">
        <f t="shared" si="3"/>
        <v>LF2_ZC_P26</v>
      </c>
      <c r="E66" s="83">
        <f t="shared" ref="E66:L66" si="28">+E31/$M31</f>
        <v>0.20610687022900764</v>
      </c>
      <c r="F66" s="83">
        <f t="shared" si="28"/>
        <v>0.12977099236641221</v>
      </c>
      <c r="G66" s="83">
        <f t="shared" si="28"/>
        <v>0.4351145038167939</v>
      </c>
      <c r="H66" s="83">
        <f t="shared" si="28"/>
        <v>0</v>
      </c>
      <c r="I66" s="83">
        <f t="shared" si="28"/>
        <v>0.17557251908396945</v>
      </c>
      <c r="J66" s="83">
        <f t="shared" si="28"/>
        <v>1.5267175572519083E-2</v>
      </c>
      <c r="K66" s="83">
        <f t="shared" si="28"/>
        <v>0</v>
      </c>
      <c r="L66" s="83">
        <f t="shared" si="28"/>
        <v>3.8167938931297711E-2</v>
      </c>
      <c r="M66" s="83">
        <f t="shared" si="5"/>
        <v>1</v>
      </c>
      <c r="N66" s="79" t="s">
        <v>83</v>
      </c>
    </row>
    <row r="67" spans="1:14" ht="31.5" customHeight="1" x14ac:dyDescent="0.7">
      <c r="A67" s="96" t="s">
        <v>70</v>
      </c>
      <c r="B67" s="96" t="s">
        <v>69</v>
      </c>
      <c r="C67" s="96" t="s">
        <v>65</v>
      </c>
      <c r="D67" s="96" t="str">
        <f t="shared" si="3"/>
        <v>LF2_ZC_P27</v>
      </c>
      <c r="E67" s="98" t="e">
        <f t="shared" ref="E67:L67" si="29">+E32/$M32</f>
        <v>#DIV/0!</v>
      </c>
      <c r="F67" s="98" t="e">
        <f t="shared" si="29"/>
        <v>#DIV/0!</v>
      </c>
      <c r="G67" s="98" t="e">
        <f t="shared" si="29"/>
        <v>#DIV/0!</v>
      </c>
      <c r="H67" s="98" t="e">
        <f t="shared" si="29"/>
        <v>#DIV/0!</v>
      </c>
      <c r="I67" s="98" t="e">
        <f t="shared" si="29"/>
        <v>#DIV/0!</v>
      </c>
      <c r="J67" s="98" t="e">
        <f t="shared" si="29"/>
        <v>#DIV/0!</v>
      </c>
      <c r="K67" s="98" t="e">
        <f t="shared" si="29"/>
        <v>#DIV/0!</v>
      </c>
      <c r="L67" s="98" t="e">
        <f t="shared" si="29"/>
        <v>#DIV/0!</v>
      </c>
      <c r="M67" s="98" t="e">
        <f t="shared" si="5"/>
        <v>#DIV/0!</v>
      </c>
      <c r="N67" s="96"/>
    </row>
    <row r="68" spans="1:14" ht="31.5" customHeight="1" x14ac:dyDescent="0.7">
      <c r="A68" s="96" t="s">
        <v>70</v>
      </c>
      <c r="B68" s="96" t="s">
        <v>69</v>
      </c>
      <c r="C68" s="96" t="s">
        <v>66</v>
      </c>
      <c r="D68" s="96" t="str">
        <f t="shared" si="3"/>
        <v>LF2_ZC_P28</v>
      </c>
      <c r="E68" s="98" t="e">
        <f t="shared" ref="E68:L68" si="30">+E33/$M33</f>
        <v>#DIV/0!</v>
      </c>
      <c r="F68" s="98" t="e">
        <f t="shared" si="30"/>
        <v>#DIV/0!</v>
      </c>
      <c r="G68" s="98" t="e">
        <f t="shared" si="30"/>
        <v>#DIV/0!</v>
      </c>
      <c r="H68" s="98" t="e">
        <f t="shared" si="30"/>
        <v>#DIV/0!</v>
      </c>
      <c r="I68" s="98" t="e">
        <f t="shared" si="30"/>
        <v>#DIV/0!</v>
      </c>
      <c r="J68" s="98" t="e">
        <f t="shared" si="30"/>
        <v>#DIV/0!</v>
      </c>
      <c r="K68" s="98" t="e">
        <f t="shared" si="30"/>
        <v>#DIV/0!</v>
      </c>
      <c r="L68" s="98" t="e">
        <f t="shared" si="30"/>
        <v>#DIV/0!</v>
      </c>
      <c r="M68" s="98" t="e">
        <f t="shared" si="5"/>
        <v>#DIV/0!</v>
      </c>
      <c r="N68" s="96"/>
    </row>
    <row r="69" spans="1:14" ht="31.5" customHeight="1" x14ac:dyDescent="0.7">
      <c r="A69" s="96" t="s">
        <v>70</v>
      </c>
      <c r="B69" s="96" t="s">
        <v>69</v>
      </c>
      <c r="C69" s="96" t="s">
        <v>67</v>
      </c>
      <c r="D69" s="96" t="str">
        <f t="shared" si="3"/>
        <v>LF2_ZC_P29</v>
      </c>
      <c r="E69" s="98" t="e">
        <f t="shared" ref="E69:L69" si="31">+E34/$M34</f>
        <v>#DIV/0!</v>
      </c>
      <c r="F69" s="98" t="e">
        <f t="shared" si="31"/>
        <v>#DIV/0!</v>
      </c>
      <c r="G69" s="98" t="e">
        <f t="shared" si="31"/>
        <v>#DIV/0!</v>
      </c>
      <c r="H69" s="98" t="e">
        <f t="shared" si="31"/>
        <v>#DIV/0!</v>
      </c>
      <c r="I69" s="98" t="e">
        <f t="shared" si="31"/>
        <v>#DIV/0!</v>
      </c>
      <c r="J69" s="98" t="e">
        <f t="shared" si="31"/>
        <v>#DIV/0!</v>
      </c>
      <c r="K69" s="98" t="e">
        <f t="shared" si="31"/>
        <v>#DIV/0!</v>
      </c>
      <c r="L69" s="98" t="e">
        <f t="shared" si="31"/>
        <v>#DIV/0!</v>
      </c>
      <c r="M69" s="98" t="e">
        <f t="shared" si="5"/>
        <v>#DIV/0!</v>
      </c>
      <c r="N69" s="96"/>
    </row>
    <row r="70" spans="1:14" ht="31.5" customHeight="1" x14ac:dyDescent="0.7">
      <c r="A70" s="96" t="s">
        <v>70</v>
      </c>
      <c r="B70" s="96" t="s">
        <v>69</v>
      </c>
      <c r="C70" s="96" t="s">
        <v>68</v>
      </c>
      <c r="D70" s="96" t="str">
        <f t="shared" si="3"/>
        <v>LF2_ZC_P30</v>
      </c>
      <c r="E70" s="98" t="e">
        <f t="shared" ref="E70:L70" si="32">+E35/$M35</f>
        <v>#DIV/0!</v>
      </c>
      <c r="F70" s="98" t="e">
        <f t="shared" si="32"/>
        <v>#DIV/0!</v>
      </c>
      <c r="G70" s="98" t="e">
        <f t="shared" si="32"/>
        <v>#DIV/0!</v>
      </c>
      <c r="H70" s="98" t="e">
        <f t="shared" si="32"/>
        <v>#DIV/0!</v>
      </c>
      <c r="I70" s="98" t="e">
        <f t="shared" si="32"/>
        <v>#DIV/0!</v>
      </c>
      <c r="J70" s="98" t="e">
        <f t="shared" si="32"/>
        <v>#DIV/0!</v>
      </c>
      <c r="K70" s="98" t="e">
        <f t="shared" si="32"/>
        <v>#DIV/0!</v>
      </c>
      <c r="L70" s="98" t="e">
        <f t="shared" si="32"/>
        <v>#DIV/0!</v>
      </c>
      <c r="M70" s="98" t="e">
        <f t="shared" si="5"/>
        <v>#DIV/0!</v>
      </c>
      <c r="N70" s="96"/>
    </row>
    <row r="71" spans="1:14" ht="31.5" customHeight="1" x14ac:dyDescent="0.45"/>
    <row r="72" spans="1:14" s="81" customFormat="1" ht="25.5" x14ac:dyDescent="0.75">
      <c r="A72" s="74" t="s">
        <v>129</v>
      </c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</row>
    <row r="73" spans="1:14" s="81" customFormat="1" ht="25.5" x14ac:dyDescent="0.75">
      <c r="A73" s="55"/>
      <c r="B73" s="55"/>
      <c r="C73" s="55"/>
      <c r="D73" s="55"/>
      <c r="E73" s="88"/>
      <c r="F73" s="84"/>
      <c r="G73" s="85"/>
      <c r="H73" s="86"/>
      <c r="I73" s="87"/>
      <c r="J73" s="87"/>
      <c r="K73" s="89"/>
      <c r="L73" s="87"/>
      <c r="M73" s="82"/>
      <c r="N73" s="82"/>
    </row>
    <row r="74" spans="1:14" s="81" customFormat="1" ht="171.75" customHeight="1" x14ac:dyDescent="0.75">
      <c r="A74" s="116" t="s">
        <v>91</v>
      </c>
      <c r="B74" s="116" t="s">
        <v>92</v>
      </c>
      <c r="C74" s="116" t="s">
        <v>93</v>
      </c>
      <c r="D74" s="116" t="s">
        <v>13</v>
      </c>
      <c r="E74" s="127" t="s">
        <v>33</v>
      </c>
      <c r="F74" s="127" t="s">
        <v>11</v>
      </c>
      <c r="G74" s="127" t="s">
        <v>15</v>
      </c>
      <c r="H74" s="127" t="s">
        <v>3</v>
      </c>
      <c r="I74" s="127" t="s">
        <v>17</v>
      </c>
      <c r="J74" s="127" t="s">
        <v>4</v>
      </c>
      <c r="K74" s="127" t="s">
        <v>16</v>
      </c>
      <c r="L74" s="127" t="s">
        <v>2</v>
      </c>
      <c r="M74" s="105" t="s">
        <v>12</v>
      </c>
      <c r="N74" s="107"/>
    </row>
    <row r="75" spans="1:14" ht="23.25" x14ac:dyDescent="0.7">
      <c r="A75" s="117" t="s">
        <v>87</v>
      </c>
      <c r="B75" s="116" t="s">
        <v>83</v>
      </c>
      <c r="C75" s="116">
        <f>COUNTIF($J$86:$J$111,B75)</f>
        <v>16</v>
      </c>
      <c r="D75" s="118">
        <f>+C75/$C$126</f>
        <v>0.61538461538461542</v>
      </c>
      <c r="E75" s="101">
        <f>AVERAGEIF($N$41:$N$66,$B75,E$41:E$66)</f>
        <v>0.1569910964319646</v>
      </c>
      <c r="F75" s="101">
        <f t="shared" ref="F75:M75" si="33">AVERAGEIF($N$41:$N$66,$B75,F$41:F$66)</f>
        <v>0.12108274468525435</v>
      </c>
      <c r="G75" s="101">
        <f t="shared" si="33"/>
        <v>0.45924120231626708</v>
      </c>
      <c r="H75" s="101">
        <f t="shared" si="33"/>
        <v>3.2156787477369372E-2</v>
      </c>
      <c r="I75" s="101">
        <f t="shared" si="33"/>
        <v>0.1167833008562979</v>
      </c>
      <c r="J75" s="101">
        <f t="shared" si="33"/>
        <v>5.5022332438903761E-2</v>
      </c>
      <c r="K75" s="101">
        <f t="shared" si="33"/>
        <v>0</v>
      </c>
      <c r="L75" s="101">
        <f t="shared" si="33"/>
        <v>5.8722535793942945E-2</v>
      </c>
      <c r="M75" s="101">
        <f t="shared" si="33"/>
        <v>1</v>
      </c>
      <c r="N75" s="102"/>
    </row>
    <row r="76" spans="1:14" ht="23.25" x14ac:dyDescent="0.7">
      <c r="A76" s="117" t="s">
        <v>88</v>
      </c>
      <c r="B76" s="116" t="s">
        <v>85</v>
      </c>
      <c r="C76" s="116">
        <f t="shared" ref="C76:C77" si="34">COUNTIF($J$86:$J$111,B76)</f>
        <v>7</v>
      </c>
      <c r="D76" s="118">
        <f>+C76/$C$126</f>
        <v>0.26923076923076922</v>
      </c>
      <c r="E76" s="101"/>
      <c r="F76" s="101"/>
      <c r="G76" s="101"/>
      <c r="H76" s="101"/>
      <c r="I76" s="101"/>
      <c r="J76" s="112"/>
      <c r="K76" s="112"/>
      <c r="L76" s="112"/>
      <c r="M76" s="112"/>
    </row>
    <row r="77" spans="1:14" ht="23.25" x14ac:dyDescent="0.7">
      <c r="A77" s="117" t="s">
        <v>89</v>
      </c>
      <c r="B77" s="116" t="s">
        <v>86</v>
      </c>
      <c r="C77" s="116">
        <f t="shared" si="34"/>
        <v>2</v>
      </c>
      <c r="D77" s="118">
        <f>+C77/$C$126</f>
        <v>7.6923076923076927E-2</v>
      </c>
      <c r="E77" s="101"/>
      <c r="F77" s="101"/>
      <c r="G77" s="101"/>
      <c r="H77" s="101"/>
      <c r="I77" s="101"/>
      <c r="J77" s="112"/>
      <c r="K77" s="112"/>
      <c r="L77" s="112"/>
      <c r="M77" s="112"/>
    </row>
    <row r="78" spans="1:14" ht="23.25" x14ac:dyDescent="0.7">
      <c r="A78" s="117" t="s">
        <v>90</v>
      </c>
      <c r="B78" s="116" t="s">
        <v>84</v>
      </c>
      <c r="C78" s="116">
        <f>COUNTIF($J$86:$J$111,B78)</f>
        <v>1</v>
      </c>
      <c r="D78" s="118">
        <f>+C78/$C$126</f>
        <v>3.8461538461538464E-2</v>
      </c>
      <c r="E78" s="101"/>
      <c r="F78" s="101"/>
      <c r="G78" s="101"/>
      <c r="H78" s="101"/>
      <c r="I78" s="101"/>
      <c r="J78" s="112"/>
      <c r="K78" s="112"/>
      <c r="L78" s="112"/>
      <c r="M78" s="112"/>
    </row>
    <row r="79" spans="1:14" ht="23.25" x14ac:dyDescent="0.7">
      <c r="A79" s="119"/>
      <c r="B79" s="120" t="s">
        <v>12</v>
      </c>
      <c r="C79" s="120">
        <f>SUM(C75:C78)</f>
        <v>26</v>
      </c>
      <c r="D79" s="118">
        <f>SUM(D75:D78)</f>
        <v>0.99999999999999989</v>
      </c>
      <c r="E79" s="112"/>
      <c r="F79" s="112"/>
      <c r="G79" s="112"/>
      <c r="H79" s="112"/>
      <c r="I79" s="112"/>
      <c r="J79" s="112"/>
      <c r="K79" s="112"/>
      <c r="L79" s="112"/>
      <c r="M79" s="112"/>
    </row>
    <row r="80" spans="1:14" ht="17.25" customHeight="1" x14ac:dyDescent="0.45"/>
    <row r="81" spans="1:14" s="81" customFormat="1" ht="25.5" x14ac:dyDescent="0.75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</row>
    <row r="82" spans="1:14" s="81" customFormat="1" ht="25.5" x14ac:dyDescent="0.75">
      <c r="A82" s="74" t="s">
        <v>74</v>
      </c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</row>
    <row r="83" spans="1:14" s="81" customFormat="1" ht="25.5" x14ac:dyDescent="0.75">
      <c r="A83" s="55"/>
      <c r="B83" s="55"/>
      <c r="C83" s="55"/>
      <c r="D83" s="55"/>
      <c r="E83" s="55"/>
      <c r="F83" s="82" t="s">
        <v>5</v>
      </c>
      <c r="G83" s="82"/>
      <c r="I83" s="82"/>
      <c r="J83" s="82"/>
      <c r="K83" s="82"/>
      <c r="L83" s="82"/>
      <c r="M83" s="82"/>
      <c r="N83" s="82"/>
    </row>
    <row r="84" spans="1:14" s="81" customFormat="1" ht="25.5" x14ac:dyDescent="0.75">
      <c r="A84" s="55"/>
      <c r="B84" s="55"/>
      <c r="C84" s="55"/>
      <c r="D84" s="55"/>
      <c r="E84" s="85"/>
      <c r="F84" s="84"/>
      <c r="G84" s="88"/>
      <c r="H84" s="86"/>
      <c r="I84" s="82"/>
      <c r="J84" s="82"/>
      <c r="K84" s="82"/>
      <c r="L84" s="82"/>
      <c r="M84" s="82"/>
      <c r="N84" s="82"/>
    </row>
    <row r="85" spans="1:14" ht="51.75" customHeight="1" x14ac:dyDescent="0.7">
      <c r="A85" s="110" t="s">
        <v>38</v>
      </c>
      <c r="B85" s="110" t="s">
        <v>37</v>
      </c>
      <c r="C85" s="110" t="s">
        <v>36</v>
      </c>
      <c r="D85" s="110" t="s">
        <v>71</v>
      </c>
      <c r="E85" s="111" t="s">
        <v>75</v>
      </c>
      <c r="F85" s="111" t="s">
        <v>76</v>
      </c>
      <c r="G85" s="111" t="s">
        <v>78</v>
      </c>
      <c r="H85" s="111" t="s">
        <v>77</v>
      </c>
      <c r="I85" s="111" t="s">
        <v>12</v>
      </c>
      <c r="J85" s="110" t="s">
        <v>82</v>
      </c>
    </row>
    <row r="86" spans="1:14" ht="31.5" customHeight="1" x14ac:dyDescent="0.7">
      <c r="A86" s="79" t="s">
        <v>70</v>
      </c>
      <c r="B86" s="79" t="s">
        <v>69</v>
      </c>
      <c r="C86" s="79" t="s">
        <v>39</v>
      </c>
      <c r="D86" s="79" t="str">
        <f>CONCATENATE(A86,"_",B86,"_",C86)</f>
        <v>LF2_ZC_P01</v>
      </c>
      <c r="E86" s="83">
        <f>+G41</f>
        <v>0.52222222222222225</v>
      </c>
      <c r="F86" s="83">
        <f>+F41</f>
        <v>8.3333333333333329E-2</v>
      </c>
      <c r="G86" s="83">
        <f>+E41+K41</f>
        <v>0.22777777777777777</v>
      </c>
      <c r="H86" s="83">
        <f>+H41+I41+J41+L41</f>
        <v>0.16666666666666666</v>
      </c>
      <c r="I86" s="83">
        <f t="shared" ref="I86:I115" si="35">SUM(E86:H86)</f>
        <v>1</v>
      </c>
      <c r="J86" s="79" t="s">
        <v>83</v>
      </c>
    </row>
    <row r="87" spans="1:14" ht="31.5" customHeight="1" x14ac:dyDescent="0.7">
      <c r="A87" s="79" t="s">
        <v>70</v>
      </c>
      <c r="B87" s="79" t="s">
        <v>69</v>
      </c>
      <c r="C87" s="79" t="s">
        <v>40</v>
      </c>
      <c r="D87" s="79" t="str">
        <f t="shared" ref="D87:D115" si="36">CONCATENATE(A87,"_",B87,"_",C87)</f>
        <v>LF2_ZC_P02</v>
      </c>
      <c r="E87" s="83">
        <f t="shared" ref="E87:E115" si="37">+G42</f>
        <v>0.67142857142857137</v>
      </c>
      <c r="F87" s="83">
        <f t="shared" ref="F87:F115" si="38">+F42</f>
        <v>0</v>
      </c>
      <c r="G87" s="83">
        <f t="shared" ref="G87:G115" si="39">+E42+K42</f>
        <v>2.8571428571428571E-2</v>
      </c>
      <c r="H87" s="83">
        <f t="shared" ref="H87:H115" si="40">+H42+I42+J42+L42</f>
        <v>0.3</v>
      </c>
      <c r="I87" s="83">
        <f t="shared" si="35"/>
        <v>1</v>
      </c>
      <c r="J87" s="79" t="s">
        <v>83</v>
      </c>
    </row>
    <row r="88" spans="1:14" ht="31.5" customHeight="1" x14ac:dyDescent="0.7">
      <c r="A88" s="79" t="s">
        <v>70</v>
      </c>
      <c r="B88" s="79" t="s">
        <v>69</v>
      </c>
      <c r="C88" s="79" t="s">
        <v>41</v>
      </c>
      <c r="D88" s="79" t="str">
        <f t="shared" si="36"/>
        <v>LF2_ZC_P03</v>
      </c>
      <c r="E88" s="83">
        <f t="shared" si="37"/>
        <v>0.15819209039548024</v>
      </c>
      <c r="F88" s="83">
        <f t="shared" si="38"/>
        <v>0.14689265536723164</v>
      </c>
      <c r="G88" s="83">
        <f t="shared" si="39"/>
        <v>0.15254237288135594</v>
      </c>
      <c r="H88" s="83">
        <f t="shared" si="40"/>
        <v>0.54237288135593209</v>
      </c>
      <c r="I88" s="83">
        <f t="shared" si="35"/>
        <v>0.99999999999999989</v>
      </c>
      <c r="J88" s="79" t="s">
        <v>83</v>
      </c>
    </row>
    <row r="89" spans="1:14" ht="31.5" customHeight="1" x14ac:dyDescent="0.7">
      <c r="A89" s="79" t="s">
        <v>70</v>
      </c>
      <c r="B89" s="79" t="s">
        <v>69</v>
      </c>
      <c r="C89" s="79" t="s">
        <v>42</v>
      </c>
      <c r="D89" s="79" t="str">
        <f t="shared" si="36"/>
        <v>LF2_ZC_P04</v>
      </c>
      <c r="E89" s="83">
        <f t="shared" si="37"/>
        <v>0.3235294117647059</v>
      </c>
      <c r="F89" s="83">
        <f t="shared" si="38"/>
        <v>0.22352941176470589</v>
      </c>
      <c r="G89" s="83">
        <f t="shared" si="39"/>
        <v>0.12352941176470589</v>
      </c>
      <c r="H89" s="83">
        <f t="shared" si="40"/>
        <v>0.3294117647058824</v>
      </c>
      <c r="I89" s="83">
        <f t="shared" si="35"/>
        <v>1</v>
      </c>
      <c r="J89" s="79" t="s">
        <v>83</v>
      </c>
    </row>
    <row r="90" spans="1:14" ht="31.5" customHeight="1" x14ac:dyDescent="0.7">
      <c r="A90" s="79" t="s">
        <v>70</v>
      </c>
      <c r="B90" s="79" t="s">
        <v>69</v>
      </c>
      <c r="C90" s="79" t="s">
        <v>43</v>
      </c>
      <c r="D90" s="79" t="str">
        <f t="shared" si="36"/>
        <v>LF2_ZC_P05</v>
      </c>
      <c r="E90" s="83">
        <f t="shared" si="37"/>
        <v>0.25274725274725274</v>
      </c>
      <c r="F90" s="83">
        <f t="shared" si="38"/>
        <v>0.12637362637362637</v>
      </c>
      <c r="G90" s="83">
        <f t="shared" si="39"/>
        <v>0.36263736263736263</v>
      </c>
      <c r="H90" s="83">
        <f t="shared" si="40"/>
        <v>0.25824175824175821</v>
      </c>
      <c r="I90" s="83">
        <f t="shared" si="35"/>
        <v>1</v>
      </c>
      <c r="J90" s="79" t="s">
        <v>83</v>
      </c>
    </row>
    <row r="91" spans="1:14" ht="31.5" customHeight="1" x14ac:dyDescent="0.7">
      <c r="A91" s="79" t="s">
        <v>70</v>
      </c>
      <c r="B91" s="79" t="s">
        <v>69</v>
      </c>
      <c r="C91" s="79" t="s">
        <v>44</v>
      </c>
      <c r="D91" s="90" t="str">
        <f t="shared" si="36"/>
        <v>LF2_ZC_P06</v>
      </c>
      <c r="E91" s="83" t="e">
        <f t="shared" si="37"/>
        <v>#DIV/0!</v>
      </c>
      <c r="F91" s="83" t="e">
        <f t="shared" si="38"/>
        <v>#DIV/0!</v>
      </c>
      <c r="G91" s="83" t="e">
        <f t="shared" si="39"/>
        <v>#DIV/0!</v>
      </c>
      <c r="H91" s="83" t="e">
        <f t="shared" si="40"/>
        <v>#DIV/0!</v>
      </c>
      <c r="I91" s="83" t="e">
        <f t="shared" si="35"/>
        <v>#DIV/0!</v>
      </c>
      <c r="J91" s="79" t="s">
        <v>84</v>
      </c>
    </row>
    <row r="92" spans="1:14" ht="31.5" customHeight="1" x14ac:dyDescent="0.7">
      <c r="A92" s="79" t="s">
        <v>70</v>
      </c>
      <c r="B92" s="79" t="s">
        <v>69</v>
      </c>
      <c r="C92" s="79" t="s">
        <v>45</v>
      </c>
      <c r="D92" s="79" t="str">
        <f t="shared" si="36"/>
        <v>LF2_ZC_P07</v>
      </c>
      <c r="E92" s="83">
        <f t="shared" si="37"/>
        <v>0.66666666666666663</v>
      </c>
      <c r="F92" s="83">
        <f t="shared" si="38"/>
        <v>0.23333333333333334</v>
      </c>
      <c r="G92" s="83">
        <f t="shared" si="39"/>
        <v>0.05</v>
      </c>
      <c r="H92" s="83">
        <f t="shared" si="40"/>
        <v>0.05</v>
      </c>
      <c r="I92" s="83">
        <f t="shared" si="35"/>
        <v>1</v>
      </c>
      <c r="J92" s="79" t="s">
        <v>83</v>
      </c>
    </row>
    <row r="93" spans="1:14" ht="31.5" customHeight="1" x14ac:dyDescent="0.7">
      <c r="A93" s="79" t="s">
        <v>70</v>
      </c>
      <c r="B93" s="79" t="s">
        <v>69</v>
      </c>
      <c r="C93" s="79" t="s">
        <v>46</v>
      </c>
      <c r="D93" s="79" t="str">
        <f t="shared" si="36"/>
        <v>LF2_ZC_P08</v>
      </c>
      <c r="E93" s="83">
        <f t="shared" si="37"/>
        <v>0.57377049180327866</v>
      </c>
      <c r="F93" s="83">
        <f t="shared" si="38"/>
        <v>9.8360655737704916E-2</v>
      </c>
      <c r="G93" s="83">
        <f t="shared" si="39"/>
        <v>0.21311475409836064</v>
      </c>
      <c r="H93" s="83">
        <f t="shared" si="40"/>
        <v>0.11475409836065574</v>
      </c>
      <c r="I93" s="83">
        <f t="shared" si="35"/>
        <v>1</v>
      </c>
      <c r="J93" s="79" t="s">
        <v>83</v>
      </c>
    </row>
    <row r="94" spans="1:14" ht="31.5" customHeight="1" x14ac:dyDescent="0.7">
      <c r="A94" s="79" t="s">
        <v>70</v>
      </c>
      <c r="B94" s="79" t="s">
        <v>69</v>
      </c>
      <c r="C94" s="79" t="s">
        <v>47</v>
      </c>
      <c r="D94" s="79" t="str">
        <f t="shared" si="36"/>
        <v>LF2_ZC_P09</v>
      </c>
      <c r="E94" s="83">
        <f t="shared" si="37"/>
        <v>0.55405405405405406</v>
      </c>
      <c r="F94" s="83">
        <f t="shared" si="38"/>
        <v>2.7027027027027029E-2</v>
      </c>
      <c r="G94" s="83">
        <f t="shared" si="39"/>
        <v>0.10810810810810811</v>
      </c>
      <c r="H94" s="83">
        <f t="shared" si="40"/>
        <v>0.31081081081081086</v>
      </c>
      <c r="I94" s="83">
        <f t="shared" si="35"/>
        <v>1</v>
      </c>
      <c r="J94" s="79" t="s">
        <v>83</v>
      </c>
    </row>
    <row r="95" spans="1:14" ht="31.5" customHeight="1" x14ac:dyDescent="0.7">
      <c r="A95" s="79" t="s">
        <v>70</v>
      </c>
      <c r="B95" s="79" t="s">
        <v>69</v>
      </c>
      <c r="C95" s="79" t="s">
        <v>48</v>
      </c>
      <c r="D95" s="79" t="str">
        <f t="shared" si="36"/>
        <v>LF2_ZC_P10</v>
      </c>
      <c r="E95" s="83">
        <f t="shared" si="37"/>
        <v>0.53125</v>
      </c>
      <c r="F95" s="83">
        <f t="shared" si="38"/>
        <v>7.8125E-2</v>
      </c>
      <c r="G95" s="83">
        <f t="shared" si="39"/>
        <v>7.8125E-2</v>
      </c>
      <c r="H95" s="83">
        <f t="shared" si="40"/>
        <v>0.3125</v>
      </c>
      <c r="I95" s="83">
        <f t="shared" si="35"/>
        <v>1</v>
      </c>
      <c r="J95" s="79" t="s">
        <v>83</v>
      </c>
    </row>
    <row r="96" spans="1:14" ht="31.5" customHeight="1" x14ac:dyDescent="0.7">
      <c r="A96" s="79" t="s">
        <v>70</v>
      </c>
      <c r="B96" s="79" t="s">
        <v>69</v>
      </c>
      <c r="C96" s="79" t="s">
        <v>49</v>
      </c>
      <c r="D96" s="79" t="str">
        <f t="shared" si="36"/>
        <v>LF2_ZC_P11</v>
      </c>
      <c r="E96" s="83">
        <f t="shared" si="37"/>
        <v>0.68852459016393441</v>
      </c>
      <c r="F96" s="83">
        <f t="shared" si="38"/>
        <v>0.14754098360655737</v>
      </c>
      <c r="G96" s="83">
        <f t="shared" si="39"/>
        <v>4.9180327868852458E-2</v>
      </c>
      <c r="H96" s="83">
        <f t="shared" si="40"/>
        <v>0.11475409836065574</v>
      </c>
      <c r="I96" s="83">
        <f t="shared" si="35"/>
        <v>1</v>
      </c>
      <c r="J96" s="79" t="s">
        <v>83</v>
      </c>
    </row>
    <row r="97" spans="1:10" ht="31.5" customHeight="1" x14ac:dyDescent="0.7">
      <c r="A97" s="79" t="s">
        <v>70</v>
      </c>
      <c r="B97" s="79" t="s">
        <v>69</v>
      </c>
      <c r="C97" s="79" t="s">
        <v>50</v>
      </c>
      <c r="D97" s="79" t="str">
        <f t="shared" si="36"/>
        <v>LF2_ZC_P12</v>
      </c>
      <c r="E97" s="83">
        <f t="shared" si="37"/>
        <v>0.47619047619047616</v>
      </c>
      <c r="F97" s="83">
        <f t="shared" si="38"/>
        <v>0.12698412698412698</v>
      </c>
      <c r="G97" s="83">
        <f t="shared" si="39"/>
        <v>0</v>
      </c>
      <c r="H97" s="83">
        <f t="shared" si="40"/>
        <v>0.3968253968253968</v>
      </c>
      <c r="I97" s="83">
        <f t="shared" si="35"/>
        <v>1</v>
      </c>
      <c r="J97" s="79" t="s">
        <v>83</v>
      </c>
    </row>
    <row r="98" spans="1:10" ht="31.5" customHeight="1" x14ac:dyDescent="0.7">
      <c r="A98" s="79" t="s">
        <v>70</v>
      </c>
      <c r="B98" s="79" t="s">
        <v>69</v>
      </c>
      <c r="C98" s="79" t="s">
        <v>51</v>
      </c>
      <c r="D98" s="91" t="str">
        <f t="shared" si="36"/>
        <v>LF2_ZC_P13</v>
      </c>
      <c r="E98" s="83">
        <f t="shared" si="37"/>
        <v>0.13793103448275862</v>
      </c>
      <c r="F98" s="83">
        <f t="shared" si="38"/>
        <v>0</v>
      </c>
      <c r="G98" s="83">
        <f t="shared" si="39"/>
        <v>6.8965517241379309E-2</v>
      </c>
      <c r="H98" s="83">
        <f t="shared" si="40"/>
        <v>0.79310344827586199</v>
      </c>
      <c r="I98" s="83">
        <f t="shared" si="35"/>
        <v>0.99999999999999989</v>
      </c>
      <c r="J98" s="79" t="s">
        <v>85</v>
      </c>
    </row>
    <row r="99" spans="1:10" ht="31.5" customHeight="1" x14ac:dyDescent="0.7">
      <c r="A99" s="79" t="s">
        <v>70</v>
      </c>
      <c r="B99" s="79" t="s">
        <v>69</v>
      </c>
      <c r="C99" s="79" t="s">
        <v>52</v>
      </c>
      <c r="D99" s="79" t="str">
        <f t="shared" si="36"/>
        <v>LF2_ZC_P14</v>
      </c>
      <c r="E99" s="83">
        <f t="shared" si="37"/>
        <v>0.28448275862068967</v>
      </c>
      <c r="F99" s="83">
        <f t="shared" si="38"/>
        <v>0.12931034482758622</v>
      </c>
      <c r="G99" s="83">
        <f t="shared" si="39"/>
        <v>0.32758620689655171</v>
      </c>
      <c r="H99" s="83">
        <f t="shared" si="40"/>
        <v>0.25862068965517238</v>
      </c>
      <c r="I99" s="83">
        <f t="shared" si="35"/>
        <v>1</v>
      </c>
      <c r="J99" s="79" t="s">
        <v>83</v>
      </c>
    </row>
    <row r="100" spans="1:10" ht="31.5" customHeight="1" x14ac:dyDescent="0.7">
      <c r="A100" s="79" t="s">
        <v>70</v>
      </c>
      <c r="B100" s="79" t="s">
        <v>69</v>
      </c>
      <c r="C100" s="79" t="s">
        <v>53</v>
      </c>
      <c r="D100" s="79" t="str">
        <f t="shared" si="36"/>
        <v>LF2_ZC_P15</v>
      </c>
      <c r="E100" s="83">
        <f t="shared" si="37"/>
        <v>0.66666666666666663</v>
      </c>
      <c r="F100" s="83">
        <f t="shared" si="38"/>
        <v>8.3333333333333329E-2</v>
      </c>
      <c r="G100" s="83">
        <f t="shared" si="39"/>
        <v>0.15</v>
      </c>
      <c r="H100" s="83">
        <f t="shared" si="40"/>
        <v>9.9999999999999992E-2</v>
      </c>
      <c r="I100" s="83">
        <f t="shared" si="35"/>
        <v>1</v>
      </c>
      <c r="J100" s="79" t="s">
        <v>83</v>
      </c>
    </row>
    <row r="101" spans="1:10" ht="31.5" customHeight="1" x14ac:dyDescent="0.7">
      <c r="A101" s="79" t="s">
        <v>70</v>
      </c>
      <c r="B101" s="79" t="s">
        <v>69</v>
      </c>
      <c r="C101" s="79" t="s">
        <v>54</v>
      </c>
      <c r="D101" s="91" t="str">
        <f t="shared" si="36"/>
        <v>LF2_ZC_P16</v>
      </c>
      <c r="E101" s="83">
        <f t="shared" si="37"/>
        <v>0.40625</v>
      </c>
      <c r="F101" s="83">
        <f t="shared" si="38"/>
        <v>0.125</v>
      </c>
      <c r="G101" s="83">
        <f t="shared" si="39"/>
        <v>0</v>
      </c>
      <c r="H101" s="83">
        <f t="shared" si="40"/>
        <v>0.46875</v>
      </c>
      <c r="I101" s="83">
        <f t="shared" si="35"/>
        <v>1</v>
      </c>
      <c r="J101" s="79" t="s">
        <v>85</v>
      </c>
    </row>
    <row r="102" spans="1:10" ht="31.5" customHeight="1" x14ac:dyDescent="0.7">
      <c r="A102" s="79" t="s">
        <v>70</v>
      </c>
      <c r="B102" s="79" t="s">
        <v>69</v>
      </c>
      <c r="C102" s="79" t="s">
        <v>55</v>
      </c>
      <c r="D102" s="99" t="str">
        <f t="shared" si="36"/>
        <v>LF2_ZC_P17</v>
      </c>
      <c r="E102" s="83" t="e">
        <f t="shared" si="37"/>
        <v>#DIV/0!</v>
      </c>
      <c r="F102" s="83" t="e">
        <f t="shared" si="38"/>
        <v>#DIV/0!</v>
      </c>
      <c r="G102" s="83" t="e">
        <f t="shared" si="39"/>
        <v>#DIV/0!</v>
      </c>
      <c r="H102" s="83" t="e">
        <f t="shared" si="40"/>
        <v>#DIV/0!</v>
      </c>
      <c r="I102" s="83" t="e">
        <f t="shared" si="35"/>
        <v>#DIV/0!</v>
      </c>
      <c r="J102" s="79" t="s">
        <v>86</v>
      </c>
    </row>
    <row r="103" spans="1:10" ht="31.5" customHeight="1" x14ac:dyDescent="0.7">
      <c r="A103" s="79" t="s">
        <v>70</v>
      </c>
      <c r="B103" s="79" t="s">
        <v>69</v>
      </c>
      <c r="C103" s="79" t="s">
        <v>56</v>
      </c>
      <c r="D103" s="91" t="str">
        <f t="shared" si="36"/>
        <v>LF2_ZC_P18</v>
      </c>
      <c r="E103" s="83">
        <f t="shared" si="37"/>
        <v>0.12962962962962962</v>
      </c>
      <c r="F103" s="83">
        <f t="shared" si="38"/>
        <v>3.7037037037037035E-2</v>
      </c>
      <c r="G103" s="83">
        <f t="shared" si="39"/>
        <v>0.20370370370370369</v>
      </c>
      <c r="H103" s="83">
        <f t="shared" si="40"/>
        <v>0.62962962962962954</v>
      </c>
      <c r="I103" s="83">
        <f t="shared" si="35"/>
        <v>0.99999999999999989</v>
      </c>
      <c r="J103" s="79" t="s">
        <v>85</v>
      </c>
    </row>
    <row r="104" spans="1:10" ht="31.5" customHeight="1" x14ac:dyDescent="0.7">
      <c r="A104" s="79" t="s">
        <v>70</v>
      </c>
      <c r="B104" s="79" t="s">
        <v>69</v>
      </c>
      <c r="C104" s="79" t="s">
        <v>57</v>
      </c>
      <c r="D104" s="91" t="str">
        <f t="shared" si="36"/>
        <v>LF2_ZC_P19</v>
      </c>
      <c r="E104" s="83">
        <f t="shared" si="37"/>
        <v>0.30645161290322581</v>
      </c>
      <c r="F104" s="83">
        <f t="shared" si="38"/>
        <v>8.0645161290322578E-2</v>
      </c>
      <c r="G104" s="83">
        <f t="shared" si="39"/>
        <v>0</v>
      </c>
      <c r="H104" s="83">
        <f t="shared" si="40"/>
        <v>0.61290322580645151</v>
      </c>
      <c r="I104" s="83">
        <f t="shared" si="35"/>
        <v>0.99999999999999989</v>
      </c>
      <c r="J104" s="79" t="s">
        <v>85</v>
      </c>
    </row>
    <row r="105" spans="1:10" ht="31.5" customHeight="1" x14ac:dyDescent="0.7">
      <c r="A105" s="79" t="s">
        <v>70</v>
      </c>
      <c r="B105" s="79" t="s">
        <v>69</v>
      </c>
      <c r="C105" s="79" t="s">
        <v>58</v>
      </c>
      <c r="D105" s="91" t="str">
        <f t="shared" si="36"/>
        <v>LF2_ZC_P20</v>
      </c>
      <c r="E105" s="83">
        <f t="shared" si="37"/>
        <v>0.4375</v>
      </c>
      <c r="F105" s="83">
        <f t="shared" si="38"/>
        <v>6.25E-2</v>
      </c>
      <c r="G105" s="83">
        <f t="shared" si="39"/>
        <v>0</v>
      </c>
      <c r="H105" s="83">
        <f t="shared" si="40"/>
        <v>0.5</v>
      </c>
      <c r="I105" s="83">
        <f t="shared" si="35"/>
        <v>1</v>
      </c>
      <c r="J105" s="79" t="s">
        <v>85</v>
      </c>
    </row>
    <row r="106" spans="1:10" ht="31.5" customHeight="1" x14ac:dyDescent="0.7">
      <c r="A106" s="79" t="s">
        <v>70</v>
      </c>
      <c r="B106" s="79" t="s">
        <v>69</v>
      </c>
      <c r="C106" s="79" t="s">
        <v>59</v>
      </c>
      <c r="D106" s="79" t="str">
        <f t="shared" si="36"/>
        <v>LF2_ZC_P21</v>
      </c>
      <c r="E106" s="83">
        <f t="shared" si="37"/>
        <v>0.22159090909090909</v>
      </c>
      <c r="F106" s="83">
        <f t="shared" si="38"/>
        <v>0.15340909090909091</v>
      </c>
      <c r="G106" s="83">
        <f t="shared" si="39"/>
        <v>0.19886363636363635</v>
      </c>
      <c r="H106" s="83">
        <f t="shared" si="40"/>
        <v>0.4261363636363637</v>
      </c>
      <c r="I106" s="83">
        <f t="shared" si="35"/>
        <v>1</v>
      </c>
      <c r="J106" s="79" t="s">
        <v>83</v>
      </c>
    </row>
    <row r="107" spans="1:10" ht="31.5" customHeight="1" x14ac:dyDescent="0.7">
      <c r="A107" s="79" t="s">
        <v>70</v>
      </c>
      <c r="B107" s="79" t="s">
        <v>69</v>
      </c>
      <c r="C107" s="79" t="s">
        <v>60</v>
      </c>
      <c r="D107" s="99" t="str">
        <f t="shared" si="36"/>
        <v>LF2_ZC_P22</v>
      </c>
      <c r="E107" s="83" t="e">
        <f t="shared" si="37"/>
        <v>#DIV/0!</v>
      </c>
      <c r="F107" s="83" t="e">
        <f t="shared" si="38"/>
        <v>#DIV/0!</v>
      </c>
      <c r="G107" s="83" t="e">
        <f t="shared" si="39"/>
        <v>#DIV/0!</v>
      </c>
      <c r="H107" s="83" t="e">
        <f t="shared" si="40"/>
        <v>#DIV/0!</v>
      </c>
      <c r="I107" s="83" t="e">
        <f t="shared" si="35"/>
        <v>#DIV/0!</v>
      </c>
      <c r="J107" s="79" t="s">
        <v>86</v>
      </c>
    </row>
    <row r="108" spans="1:10" ht="31.5" customHeight="1" x14ac:dyDescent="0.7">
      <c r="A108" s="79" t="s">
        <v>70</v>
      </c>
      <c r="B108" s="79" t="s">
        <v>69</v>
      </c>
      <c r="C108" s="79" t="s">
        <v>61</v>
      </c>
      <c r="D108" s="91" t="str">
        <f t="shared" si="36"/>
        <v>LF2_ZC_P23</v>
      </c>
      <c r="E108" s="83">
        <f t="shared" si="37"/>
        <v>0.11403508771929824</v>
      </c>
      <c r="F108" s="83">
        <f t="shared" si="38"/>
        <v>7.8947368421052627E-2</v>
      </c>
      <c r="G108" s="83">
        <f t="shared" si="39"/>
        <v>0.11403508771929824</v>
      </c>
      <c r="H108" s="83">
        <f t="shared" si="40"/>
        <v>0.69298245614035081</v>
      </c>
      <c r="I108" s="83">
        <f t="shared" si="35"/>
        <v>0.99999999999999989</v>
      </c>
      <c r="J108" s="79" t="s">
        <v>85</v>
      </c>
    </row>
    <row r="109" spans="1:10" ht="31.5" customHeight="1" x14ac:dyDescent="0.7">
      <c r="A109" s="79" t="s">
        <v>70</v>
      </c>
      <c r="B109" s="79" t="s">
        <v>69</v>
      </c>
      <c r="C109" s="79" t="s">
        <v>62</v>
      </c>
      <c r="D109" s="91" t="str">
        <f t="shared" si="36"/>
        <v>LF2_ZC_P24</v>
      </c>
      <c r="E109" s="83">
        <f t="shared" si="37"/>
        <v>7.6923076923076927E-2</v>
      </c>
      <c r="F109" s="83">
        <f t="shared" si="38"/>
        <v>9.6153846153846159E-2</v>
      </c>
      <c r="G109" s="83">
        <f t="shared" si="39"/>
        <v>3.8461538461538464E-2</v>
      </c>
      <c r="H109" s="83">
        <f t="shared" si="40"/>
        <v>0.78846153846153844</v>
      </c>
      <c r="I109" s="83">
        <f t="shared" si="35"/>
        <v>1</v>
      </c>
      <c r="J109" s="79" t="s">
        <v>85</v>
      </c>
    </row>
    <row r="110" spans="1:10" ht="31.5" customHeight="1" x14ac:dyDescent="0.7">
      <c r="A110" s="79" t="s">
        <v>70</v>
      </c>
      <c r="B110" s="79" t="s">
        <v>69</v>
      </c>
      <c r="C110" s="79" t="s">
        <v>63</v>
      </c>
      <c r="D110" s="79" t="str">
        <f t="shared" si="36"/>
        <v>LF2_ZC_P25</v>
      </c>
      <c r="E110" s="83">
        <f t="shared" si="37"/>
        <v>0.32142857142857145</v>
      </c>
      <c r="F110" s="83">
        <f t="shared" si="38"/>
        <v>0.15</v>
      </c>
      <c r="G110" s="83">
        <f t="shared" si="39"/>
        <v>0.23571428571428571</v>
      </c>
      <c r="H110" s="83">
        <f t="shared" si="40"/>
        <v>0.29285714285714282</v>
      </c>
      <c r="I110" s="83">
        <f t="shared" si="35"/>
        <v>0.99999999999999989</v>
      </c>
      <c r="J110" s="79" t="s">
        <v>83</v>
      </c>
    </row>
    <row r="111" spans="1:10" ht="31.5" customHeight="1" x14ac:dyDescent="0.7">
      <c r="A111" s="79" t="s">
        <v>70</v>
      </c>
      <c r="B111" s="79" t="s">
        <v>69</v>
      </c>
      <c r="C111" s="79" t="s">
        <v>64</v>
      </c>
      <c r="D111" s="79" t="str">
        <f t="shared" si="36"/>
        <v>LF2_ZC_P26</v>
      </c>
      <c r="E111" s="83">
        <f t="shared" si="37"/>
        <v>0.4351145038167939</v>
      </c>
      <c r="F111" s="83">
        <f t="shared" si="38"/>
        <v>0.12977099236641221</v>
      </c>
      <c r="G111" s="83">
        <f t="shared" si="39"/>
        <v>0.20610687022900764</v>
      </c>
      <c r="H111" s="83">
        <f t="shared" si="40"/>
        <v>0.22900763358778625</v>
      </c>
      <c r="I111" s="83">
        <f t="shared" si="35"/>
        <v>1</v>
      </c>
      <c r="J111" s="79" t="s">
        <v>83</v>
      </c>
    </row>
    <row r="112" spans="1:10" ht="31.5" customHeight="1" x14ac:dyDescent="0.7">
      <c r="A112" s="96" t="s">
        <v>70</v>
      </c>
      <c r="B112" s="96" t="s">
        <v>69</v>
      </c>
      <c r="C112" s="96" t="s">
        <v>65</v>
      </c>
      <c r="D112" s="96" t="str">
        <f t="shared" si="36"/>
        <v>LF2_ZC_P27</v>
      </c>
      <c r="E112" s="98" t="e">
        <f t="shared" si="37"/>
        <v>#DIV/0!</v>
      </c>
      <c r="F112" s="98" t="e">
        <f t="shared" si="38"/>
        <v>#DIV/0!</v>
      </c>
      <c r="G112" s="98" t="e">
        <f t="shared" si="39"/>
        <v>#DIV/0!</v>
      </c>
      <c r="H112" s="98" t="e">
        <f t="shared" si="40"/>
        <v>#DIV/0!</v>
      </c>
      <c r="I112" s="98" t="e">
        <f t="shared" si="35"/>
        <v>#DIV/0!</v>
      </c>
      <c r="J112" s="96"/>
    </row>
    <row r="113" spans="1:14" ht="31.5" customHeight="1" x14ac:dyDescent="0.7">
      <c r="A113" s="96" t="s">
        <v>70</v>
      </c>
      <c r="B113" s="96" t="s">
        <v>69</v>
      </c>
      <c r="C113" s="96" t="s">
        <v>66</v>
      </c>
      <c r="D113" s="96" t="str">
        <f t="shared" si="36"/>
        <v>LF2_ZC_P28</v>
      </c>
      <c r="E113" s="98" t="e">
        <f t="shared" si="37"/>
        <v>#DIV/0!</v>
      </c>
      <c r="F113" s="98" t="e">
        <f t="shared" si="38"/>
        <v>#DIV/0!</v>
      </c>
      <c r="G113" s="98" t="e">
        <f t="shared" si="39"/>
        <v>#DIV/0!</v>
      </c>
      <c r="H113" s="98" t="e">
        <f t="shared" si="40"/>
        <v>#DIV/0!</v>
      </c>
      <c r="I113" s="98" t="e">
        <f t="shared" si="35"/>
        <v>#DIV/0!</v>
      </c>
      <c r="J113" s="96"/>
    </row>
    <row r="114" spans="1:14" ht="31.5" customHeight="1" x14ac:dyDescent="0.7">
      <c r="A114" s="96" t="s">
        <v>70</v>
      </c>
      <c r="B114" s="96" t="s">
        <v>69</v>
      </c>
      <c r="C114" s="96" t="s">
        <v>67</v>
      </c>
      <c r="D114" s="96" t="str">
        <f t="shared" si="36"/>
        <v>LF2_ZC_P29</v>
      </c>
      <c r="E114" s="98" t="e">
        <f t="shared" si="37"/>
        <v>#DIV/0!</v>
      </c>
      <c r="F114" s="98" t="e">
        <f t="shared" si="38"/>
        <v>#DIV/0!</v>
      </c>
      <c r="G114" s="98" t="e">
        <f t="shared" si="39"/>
        <v>#DIV/0!</v>
      </c>
      <c r="H114" s="98" t="e">
        <f t="shared" si="40"/>
        <v>#DIV/0!</v>
      </c>
      <c r="I114" s="98" t="e">
        <f t="shared" si="35"/>
        <v>#DIV/0!</v>
      </c>
      <c r="J114" s="96"/>
    </row>
    <row r="115" spans="1:14" ht="31.5" customHeight="1" x14ac:dyDescent="0.7">
      <c r="A115" s="96" t="s">
        <v>70</v>
      </c>
      <c r="B115" s="96" t="s">
        <v>69</v>
      </c>
      <c r="C115" s="96" t="s">
        <v>68</v>
      </c>
      <c r="D115" s="96" t="str">
        <f t="shared" si="36"/>
        <v>LF2_ZC_P30</v>
      </c>
      <c r="E115" s="98" t="e">
        <f t="shared" si="37"/>
        <v>#DIV/0!</v>
      </c>
      <c r="F115" s="98" t="e">
        <f t="shared" si="38"/>
        <v>#DIV/0!</v>
      </c>
      <c r="G115" s="98" t="e">
        <f t="shared" si="39"/>
        <v>#DIV/0!</v>
      </c>
      <c r="H115" s="98" t="e">
        <f t="shared" si="40"/>
        <v>#DIV/0!</v>
      </c>
      <c r="I115" s="98" t="e">
        <f t="shared" si="35"/>
        <v>#DIV/0!</v>
      </c>
      <c r="J115" s="96"/>
    </row>
    <row r="118" spans="1:14" s="81" customFormat="1" ht="25.5" x14ac:dyDescent="0.75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</row>
    <row r="119" spans="1:14" s="81" customFormat="1" ht="25.5" x14ac:dyDescent="0.75">
      <c r="A119" s="74" t="s">
        <v>130</v>
      </c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</row>
    <row r="120" spans="1:14" s="81" customFormat="1" ht="25.5" x14ac:dyDescent="0.75">
      <c r="A120" s="55"/>
      <c r="B120" s="55"/>
      <c r="C120" s="55"/>
      <c r="D120" s="55"/>
      <c r="E120" s="85"/>
      <c r="F120" s="84"/>
      <c r="G120" s="88"/>
      <c r="H120" s="86"/>
      <c r="I120" s="82"/>
      <c r="J120" s="82"/>
      <c r="K120" s="82"/>
      <c r="L120" s="82"/>
      <c r="M120" s="82"/>
      <c r="N120" s="82"/>
    </row>
    <row r="121" spans="1:14" s="81" customFormat="1" ht="25.5" x14ac:dyDescent="0.75">
      <c r="A121" s="79" t="s">
        <v>91</v>
      </c>
      <c r="B121" s="79" t="s">
        <v>92</v>
      </c>
      <c r="C121" s="79" t="s">
        <v>93</v>
      </c>
      <c r="D121" s="79" t="s">
        <v>13</v>
      </c>
      <c r="E121" s="79" t="s">
        <v>75</v>
      </c>
      <c r="F121" s="79" t="s">
        <v>76</v>
      </c>
      <c r="G121" s="79" t="s">
        <v>78</v>
      </c>
      <c r="H121" s="79" t="s">
        <v>77</v>
      </c>
      <c r="I121" s="79" t="s">
        <v>12</v>
      </c>
      <c r="K121" s="82"/>
      <c r="L121" s="82"/>
      <c r="M121" s="82"/>
      <c r="N121" s="82"/>
    </row>
    <row r="122" spans="1:14" ht="23.25" x14ac:dyDescent="0.7">
      <c r="A122" s="106" t="s">
        <v>87</v>
      </c>
      <c r="B122" s="79" t="s">
        <v>83</v>
      </c>
      <c r="C122" s="79">
        <f>COUNTIF($J$86:$J$111,B122)</f>
        <v>16</v>
      </c>
      <c r="D122" s="104">
        <f>+C122/$C$126</f>
        <v>0.61538461538461542</v>
      </c>
      <c r="E122" s="101">
        <f>AVERAGEIF($J$86:$J$111,$B122,E$86:E$111)</f>
        <v>0.45924120231626708</v>
      </c>
      <c r="F122" s="101">
        <f>AVERAGEIF($J$86:$J$111,$B122,F$86:F$111)</f>
        <v>0.12108274468525435</v>
      </c>
      <c r="G122" s="101">
        <f>AVERAGEIF($J$86:$J$111,$B122,G$86:G$111)</f>
        <v>0.1569910964319646</v>
      </c>
      <c r="H122" s="101">
        <f>AVERAGEIF($J$86:$J$111,$B122,H$86:H$111)</f>
        <v>0.26268495656651397</v>
      </c>
      <c r="I122" s="101">
        <f>AVERAGEIF($J$86:$J$111,$B122,I$86:I$111)</f>
        <v>1</v>
      </c>
    </row>
    <row r="123" spans="1:14" ht="23.25" x14ac:dyDescent="0.7">
      <c r="A123" s="106" t="s">
        <v>88</v>
      </c>
      <c r="B123" s="79" t="s">
        <v>85</v>
      </c>
      <c r="C123" s="79">
        <f t="shared" ref="C123:C124" si="41">COUNTIF($J$86:$J$111,B123)</f>
        <v>7</v>
      </c>
      <c r="D123" s="104">
        <f>+C123/$C$126</f>
        <v>0.26923076923076922</v>
      </c>
      <c r="E123" s="101"/>
      <c r="F123" s="101"/>
      <c r="G123" s="101"/>
      <c r="H123" s="101"/>
      <c r="I123" s="101"/>
    </row>
    <row r="124" spans="1:14" ht="46.5" x14ac:dyDescent="0.7">
      <c r="A124" s="106" t="s">
        <v>89</v>
      </c>
      <c r="B124" s="79" t="s">
        <v>86</v>
      </c>
      <c r="C124" s="79">
        <f t="shared" si="41"/>
        <v>2</v>
      </c>
      <c r="D124" s="104">
        <f>+C124/$C$126</f>
        <v>7.6923076923076927E-2</v>
      </c>
      <c r="E124" s="101"/>
      <c r="F124" s="101"/>
      <c r="G124" s="105" t="s">
        <v>96</v>
      </c>
      <c r="H124" s="105" t="s">
        <v>95</v>
      </c>
      <c r="I124" s="105" t="s">
        <v>94</v>
      </c>
    </row>
    <row r="125" spans="1:14" ht="23.25" x14ac:dyDescent="0.7">
      <c r="A125" s="106" t="s">
        <v>90</v>
      </c>
      <c r="B125" s="79" t="s">
        <v>84</v>
      </c>
      <c r="C125" s="79">
        <f>COUNTIF($J$86:$J$111,B125)</f>
        <v>1</v>
      </c>
      <c r="D125" s="104">
        <f>+C125/$C$126</f>
        <v>3.8461538461538464E-2</v>
      </c>
      <c r="E125" s="101"/>
      <c r="F125" s="101"/>
      <c r="G125" s="114">
        <f>+C122*G122</f>
        <v>2.5118575429114336</v>
      </c>
      <c r="H125" s="114">
        <f>+C122*H122</f>
        <v>4.2029593050642235</v>
      </c>
      <c r="I125" s="114">
        <f>+G125+H125</f>
        <v>6.7148168479756567</v>
      </c>
    </row>
    <row r="126" spans="1:14" ht="23.25" x14ac:dyDescent="0.7">
      <c r="B126" s="103" t="s">
        <v>12</v>
      </c>
      <c r="C126" s="103">
        <f>SUM(C122:C125)</f>
        <v>26</v>
      </c>
      <c r="D126" s="104">
        <f>SUM(D122:D125)</f>
        <v>0.99999999999999989</v>
      </c>
      <c r="I126" s="101"/>
    </row>
    <row r="127" spans="1:14" ht="17.25" customHeight="1" x14ac:dyDescent="0.45"/>
    <row r="129" spans="1:14" ht="30.75" x14ac:dyDescent="0.9">
      <c r="I129" s="113"/>
    </row>
    <row r="131" spans="1:14" s="113" customFormat="1" ht="30.75" x14ac:dyDescent="0.9">
      <c r="A131" s="121" t="s">
        <v>74</v>
      </c>
      <c r="B131" s="122"/>
      <c r="C131" s="122"/>
      <c r="D131" s="122"/>
      <c r="E131" s="122"/>
      <c r="F131" s="122"/>
      <c r="G131" s="122"/>
      <c r="H131" s="122"/>
      <c r="I131" s="122"/>
      <c r="J131" s="123" t="s">
        <v>123</v>
      </c>
    </row>
    <row r="132" spans="1:14" ht="25.5" x14ac:dyDescent="0.75">
      <c r="A132" s="55"/>
      <c r="B132" s="55"/>
      <c r="C132" s="55"/>
      <c r="D132" s="55"/>
      <c r="E132" s="55"/>
      <c r="F132" s="82" t="s">
        <v>5</v>
      </c>
      <c r="G132" s="82"/>
      <c r="H132" s="81"/>
      <c r="I132" s="82"/>
      <c r="J132" s="82"/>
    </row>
    <row r="133" spans="1:14" s="81" customFormat="1" ht="25.5" x14ac:dyDescent="0.75">
      <c r="A133" s="55"/>
      <c r="B133" s="55"/>
      <c r="C133" s="55"/>
      <c r="D133" s="55"/>
      <c r="E133" s="85"/>
      <c r="F133" s="84"/>
      <c r="G133" s="88"/>
      <c r="H133" s="86"/>
      <c r="I133" s="82"/>
      <c r="J133" s="82"/>
      <c r="K133" s="82"/>
      <c r="L133" s="82"/>
      <c r="M133" s="82"/>
      <c r="N133" s="82"/>
    </row>
    <row r="134" spans="1:14" ht="51.75" customHeight="1" x14ac:dyDescent="0.7">
      <c r="A134" s="110" t="s">
        <v>38</v>
      </c>
      <c r="B134" s="110" t="s">
        <v>37</v>
      </c>
      <c r="C134" s="110" t="s">
        <v>36</v>
      </c>
      <c r="D134" s="110" t="s">
        <v>71</v>
      </c>
      <c r="E134" s="111" t="s">
        <v>75</v>
      </c>
      <c r="F134" s="111" t="s">
        <v>76</v>
      </c>
      <c r="G134" s="111" t="s">
        <v>78</v>
      </c>
      <c r="H134" s="111" t="s">
        <v>77</v>
      </c>
      <c r="I134" s="111" t="s">
        <v>12</v>
      </c>
      <c r="J134" s="110" t="s">
        <v>82</v>
      </c>
    </row>
    <row r="135" spans="1:14" ht="31.5" customHeight="1" x14ac:dyDescent="0.7">
      <c r="A135" s="79" t="s">
        <v>70</v>
      </c>
      <c r="B135" s="79" t="s">
        <v>69</v>
      </c>
      <c r="C135" s="79" t="s">
        <v>39</v>
      </c>
      <c r="D135" s="79" t="s">
        <v>97</v>
      </c>
      <c r="E135" s="83">
        <v>0.52222222222222225</v>
      </c>
      <c r="F135" s="83">
        <v>8.3333333333333329E-2</v>
      </c>
      <c r="G135" s="83">
        <v>0.22777777777777777</v>
      </c>
      <c r="H135" s="83">
        <v>0.16666666666666666</v>
      </c>
      <c r="I135" s="83">
        <v>1</v>
      </c>
      <c r="J135" s="79" t="s">
        <v>83</v>
      </c>
    </row>
    <row r="136" spans="1:14" ht="31.5" customHeight="1" x14ac:dyDescent="0.7">
      <c r="A136" s="79" t="s">
        <v>70</v>
      </c>
      <c r="B136" s="79" t="s">
        <v>69</v>
      </c>
      <c r="C136" s="79" t="s">
        <v>40</v>
      </c>
      <c r="D136" s="79" t="s">
        <v>98</v>
      </c>
      <c r="E136" s="83">
        <v>0.67142857142857137</v>
      </c>
      <c r="F136" s="83">
        <v>0</v>
      </c>
      <c r="G136" s="83">
        <v>2.8571428571428571E-2</v>
      </c>
      <c r="H136" s="83">
        <v>0.3</v>
      </c>
      <c r="I136" s="83">
        <v>1</v>
      </c>
      <c r="J136" s="79" t="s">
        <v>83</v>
      </c>
    </row>
    <row r="137" spans="1:14" ht="31.5" customHeight="1" x14ac:dyDescent="0.7">
      <c r="A137" s="79" t="s">
        <v>70</v>
      </c>
      <c r="B137" s="79" t="s">
        <v>69</v>
      </c>
      <c r="C137" s="79" t="s">
        <v>41</v>
      </c>
      <c r="D137" s="79" t="s">
        <v>99</v>
      </c>
      <c r="E137" s="83">
        <v>0.15819209039548024</v>
      </c>
      <c r="F137" s="83">
        <v>0.14689265536723164</v>
      </c>
      <c r="G137" s="83">
        <v>0.15254237288135594</v>
      </c>
      <c r="H137" s="83">
        <v>0.54237288135593209</v>
      </c>
      <c r="I137" s="83">
        <v>0.99999999999999989</v>
      </c>
      <c r="J137" s="79" t="s">
        <v>83</v>
      </c>
    </row>
    <row r="138" spans="1:14" ht="31.5" customHeight="1" x14ac:dyDescent="0.7">
      <c r="A138" s="79" t="s">
        <v>70</v>
      </c>
      <c r="B138" s="79" t="s">
        <v>69</v>
      </c>
      <c r="C138" s="79" t="s">
        <v>42</v>
      </c>
      <c r="D138" s="79" t="s">
        <v>100</v>
      </c>
      <c r="E138" s="83">
        <v>0.3235294117647059</v>
      </c>
      <c r="F138" s="83">
        <v>0.22352941176470589</v>
      </c>
      <c r="G138" s="83">
        <v>0.12352941176470589</v>
      </c>
      <c r="H138" s="83">
        <v>0.3294117647058824</v>
      </c>
      <c r="I138" s="83">
        <v>1</v>
      </c>
      <c r="J138" s="79" t="s">
        <v>83</v>
      </c>
    </row>
    <row r="139" spans="1:14" ht="31.5" customHeight="1" x14ac:dyDescent="0.7">
      <c r="A139" s="79" t="s">
        <v>70</v>
      </c>
      <c r="B139" s="79" t="s">
        <v>69</v>
      </c>
      <c r="C139" s="79" t="s">
        <v>43</v>
      </c>
      <c r="D139" s="79" t="s">
        <v>101</v>
      </c>
      <c r="E139" s="83">
        <v>0.25274725274725274</v>
      </c>
      <c r="F139" s="83">
        <v>0.12637362637362637</v>
      </c>
      <c r="G139" s="83">
        <v>0.36263736263736263</v>
      </c>
      <c r="H139" s="83">
        <v>0.25824175824175821</v>
      </c>
      <c r="I139" s="83">
        <v>1</v>
      </c>
      <c r="J139" s="79" t="s">
        <v>83</v>
      </c>
    </row>
    <row r="140" spans="1:14" ht="31.5" customHeight="1" x14ac:dyDescent="0.7">
      <c r="A140" s="79" t="s">
        <v>70</v>
      </c>
      <c r="B140" s="79" t="s">
        <v>69</v>
      </c>
      <c r="C140" s="79" t="s">
        <v>44</v>
      </c>
      <c r="D140" s="90" t="s">
        <v>102</v>
      </c>
      <c r="E140" s="83" t="e">
        <v>#DIV/0!</v>
      </c>
      <c r="F140" s="83" t="e">
        <v>#DIV/0!</v>
      </c>
      <c r="G140" s="83" t="e">
        <v>#DIV/0!</v>
      </c>
      <c r="H140" s="83" t="e">
        <v>#DIV/0!</v>
      </c>
      <c r="I140" s="83" t="e">
        <v>#DIV/0!</v>
      </c>
      <c r="J140" s="79" t="s">
        <v>84</v>
      </c>
    </row>
    <row r="141" spans="1:14" ht="31.5" customHeight="1" x14ac:dyDescent="0.7">
      <c r="A141" s="79" t="s">
        <v>70</v>
      </c>
      <c r="B141" s="79" t="s">
        <v>69</v>
      </c>
      <c r="C141" s="79" t="s">
        <v>45</v>
      </c>
      <c r="D141" s="79" t="s">
        <v>103</v>
      </c>
      <c r="E141" s="83">
        <v>0.66666666666666663</v>
      </c>
      <c r="F141" s="83">
        <v>0.23333333333333334</v>
      </c>
      <c r="G141" s="83">
        <v>0.05</v>
      </c>
      <c r="H141" s="83">
        <v>0.05</v>
      </c>
      <c r="I141" s="83">
        <v>1</v>
      </c>
      <c r="J141" s="79" t="s">
        <v>83</v>
      </c>
    </row>
    <row r="142" spans="1:14" ht="31.5" customHeight="1" x14ac:dyDescent="0.7">
      <c r="A142" s="79" t="s">
        <v>70</v>
      </c>
      <c r="B142" s="79" t="s">
        <v>69</v>
      </c>
      <c r="C142" s="79" t="s">
        <v>46</v>
      </c>
      <c r="D142" s="79" t="s">
        <v>104</v>
      </c>
      <c r="E142" s="83">
        <v>0.57377049180327866</v>
      </c>
      <c r="F142" s="83">
        <v>9.8360655737704916E-2</v>
      </c>
      <c r="G142" s="83">
        <v>0.21311475409836064</v>
      </c>
      <c r="H142" s="83">
        <v>0.11475409836065574</v>
      </c>
      <c r="I142" s="83">
        <v>1</v>
      </c>
      <c r="J142" s="79" t="s">
        <v>83</v>
      </c>
    </row>
    <row r="143" spans="1:14" ht="31.5" customHeight="1" x14ac:dyDescent="0.7">
      <c r="A143" s="79" t="s">
        <v>70</v>
      </c>
      <c r="B143" s="79" t="s">
        <v>69</v>
      </c>
      <c r="C143" s="79" t="s">
        <v>47</v>
      </c>
      <c r="D143" s="79" t="s">
        <v>105</v>
      </c>
      <c r="E143" s="83">
        <v>0.55405405405405406</v>
      </c>
      <c r="F143" s="83">
        <v>2.7027027027027029E-2</v>
      </c>
      <c r="G143" s="83">
        <v>0.10810810810810811</v>
      </c>
      <c r="H143" s="83">
        <v>0.31081081081081086</v>
      </c>
      <c r="I143" s="83">
        <v>1</v>
      </c>
      <c r="J143" s="79" t="s">
        <v>83</v>
      </c>
    </row>
    <row r="144" spans="1:14" ht="31.5" customHeight="1" x14ac:dyDescent="0.7">
      <c r="A144" s="79" t="s">
        <v>70</v>
      </c>
      <c r="B144" s="79" t="s">
        <v>69</v>
      </c>
      <c r="C144" s="79" t="s">
        <v>48</v>
      </c>
      <c r="D144" s="79" t="s">
        <v>106</v>
      </c>
      <c r="E144" s="83">
        <v>0.53125</v>
      </c>
      <c r="F144" s="83">
        <v>7.8125E-2</v>
      </c>
      <c r="G144" s="83">
        <v>7.8125E-2</v>
      </c>
      <c r="H144" s="83">
        <v>0.3125</v>
      </c>
      <c r="I144" s="83">
        <v>1</v>
      </c>
      <c r="J144" s="79" t="s">
        <v>83</v>
      </c>
    </row>
    <row r="145" spans="1:10" ht="31.5" customHeight="1" x14ac:dyDescent="0.7">
      <c r="A145" s="79" t="s">
        <v>70</v>
      </c>
      <c r="B145" s="79" t="s">
        <v>69</v>
      </c>
      <c r="C145" s="79" t="s">
        <v>49</v>
      </c>
      <c r="D145" s="79" t="s">
        <v>107</v>
      </c>
      <c r="E145" s="83">
        <v>0.68852459016393441</v>
      </c>
      <c r="F145" s="83">
        <v>0.14754098360655737</v>
      </c>
      <c r="G145" s="83">
        <v>4.9180327868852458E-2</v>
      </c>
      <c r="H145" s="83">
        <v>0.11475409836065574</v>
      </c>
      <c r="I145" s="83">
        <v>1</v>
      </c>
      <c r="J145" s="79" t="s">
        <v>83</v>
      </c>
    </row>
    <row r="146" spans="1:10" ht="31.5" customHeight="1" x14ac:dyDescent="0.7">
      <c r="A146" s="79" t="s">
        <v>70</v>
      </c>
      <c r="B146" s="79" t="s">
        <v>69</v>
      </c>
      <c r="C146" s="79" t="s">
        <v>50</v>
      </c>
      <c r="D146" s="79" t="s">
        <v>108</v>
      </c>
      <c r="E146" s="83">
        <v>0.47619047619047616</v>
      </c>
      <c r="F146" s="83">
        <v>0.12698412698412698</v>
      </c>
      <c r="G146" s="83">
        <v>0</v>
      </c>
      <c r="H146" s="83">
        <v>0.3968253968253968</v>
      </c>
      <c r="I146" s="83">
        <v>1</v>
      </c>
      <c r="J146" s="79" t="s">
        <v>83</v>
      </c>
    </row>
    <row r="147" spans="1:10" ht="31.5" customHeight="1" x14ac:dyDescent="0.7">
      <c r="A147" s="79" t="s">
        <v>70</v>
      </c>
      <c r="B147" s="79" t="s">
        <v>69</v>
      </c>
      <c r="C147" s="79" t="s">
        <v>51</v>
      </c>
      <c r="D147" s="91" t="s">
        <v>109</v>
      </c>
      <c r="E147" s="83">
        <v>0.13793103448275862</v>
      </c>
      <c r="F147" s="83">
        <v>0</v>
      </c>
      <c r="G147" s="83">
        <v>6.8965517241379309E-2</v>
      </c>
      <c r="H147" s="83">
        <v>0.79310344827586199</v>
      </c>
      <c r="I147" s="83">
        <v>0.99999999999999989</v>
      </c>
      <c r="J147" s="79" t="s">
        <v>85</v>
      </c>
    </row>
    <row r="148" spans="1:10" ht="31.5" customHeight="1" x14ac:dyDescent="0.7">
      <c r="A148" s="79" t="s">
        <v>70</v>
      </c>
      <c r="B148" s="79" t="s">
        <v>69</v>
      </c>
      <c r="C148" s="79" t="s">
        <v>52</v>
      </c>
      <c r="D148" s="79" t="s">
        <v>110</v>
      </c>
      <c r="E148" s="83">
        <v>0.28448275862068967</v>
      </c>
      <c r="F148" s="83">
        <v>0.12931034482758622</v>
      </c>
      <c r="G148" s="83">
        <v>0.32758620689655171</v>
      </c>
      <c r="H148" s="83">
        <v>0.25862068965517238</v>
      </c>
      <c r="I148" s="83">
        <v>1</v>
      </c>
      <c r="J148" s="79" t="s">
        <v>83</v>
      </c>
    </row>
    <row r="149" spans="1:10" ht="31.5" customHeight="1" x14ac:dyDescent="0.7">
      <c r="A149" s="79" t="s">
        <v>70</v>
      </c>
      <c r="B149" s="79" t="s">
        <v>69</v>
      </c>
      <c r="C149" s="79" t="s">
        <v>53</v>
      </c>
      <c r="D149" s="79" t="s">
        <v>111</v>
      </c>
      <c r="E149" s="83">
        <v>0.66666666666666663</v>
      </c>
      <c r="F149" s="83">
        <v>8.3333333333333329E-2</v>
      </c>
      <c r="G149" s="83">
        <v>0.15</v>
      </c>
      <c r="H149" s="83">
        <v>9.9999999999999992E-2</v>
      </c>
      <c r="I149" s="83">
        <v>1</v>
      </c>
      <c r="J149" s="79" t="s">
        <v>83</v>
      </c>
    </row>
    <row r="150" spans="1:10" ht="31.5" customHeight="1" x14ac:dyDescent="0.7">
      <c r="A150" s="79" t="s">
        <v>70</v>
      </c>
      <c r="B150" s="79" t="s">
        <v>69</v>
      </c>
      <c r="C150" s="79" t="s">
        <v>54</v>
      </c>
      <c r="D150" s="91" t="s">
        <v>112</v>
      </c>
      <c r="E150" s="83">
        <v>0.40625</v>
      </c>
      <c r="F150" s="83">
        <v>0.125</v>
      </c>
      <c r="G150" s="83">
        <v>0</v>
      </c>
      <c r="H150" s="83">
        <v>0.46875</v>
      </c>
      <c r="I150" s="83">
        <v>1</v>
      </c>
      <c r="J150" s="79" t="s">
        <v>85</v>
      </c>
    </row>
    <row r="151" spans="1:10" ht="31.5" customHeight="1" x14ac:dyDescent="0.7">
      <c r="A151" s="79" t="s">
        <v>70</v>
      </c>
      <c r="B151" s="79" t="s">
        <v>69</v>
      </c>
      <c r="C151" s="79" t="s">
        <v>55</v>
      </c>
      <c r="D151" s="99" t="s">
        <v>113</v>
      </c>
      <c r="E151" s="83" t="e">
        <v>#DIV/0!</v>
      </c>
      <c r="F151" s="83" t="e">
        <v>#DIV/0!</v>
      </c>
      <c r="G151" s="83" t="e">
        <v>#DIV/0!</v>
      </c>
      <c r="H151" s="83" t="e">
        <v>#DIV/0!</v>
      </c>
      <c r="I151" s="83" t="e">
        <v>#DIV/0!</v>
      </c>
      <c r="J151" s="79" t="s">
        <v>86</v>
      </c>
    </row>
    <row r="152" spans="1:10" ht="31.5" customHeight="1" x14ac:dyDescent="0.7">
      <c r="A152" s="79" t="s">
        <v>70</v>
      </c>
      <c r="B152" s="79" t="s">
        <v>69</v>
      </c>
      <c r="C152" s="79" t="s">
        <v>56</v>
      </c>
      <c r="D152" s="91" t="s">
        <v>114</v>
      </c>
      <c r="E152" s="83">
        <v>0.12962962962962962</v>
      </c>
      <c r="F152" s="83">
        <v>3.7037037037037035E-2</v>
      </c>
      <c r="G152" s="83">
        <v>0.20370370370370369</v>
      </c>
      <c r="H152" s="83">
        <v>0.62962962962962954</v>
      </c>
      <c r="I152" s="83">
        <v>0.99999999999999989</v>
      </c>
      <c r="J152" s="79" t="s">
        <v>85</v>
      </c>
    </row>
    <row r="153" spans="1:10" ht="31.5" customHeight="1" x14ac:dyDescent="0.7">
      <c r="A153" s="79" t="s">
        <v>70</v>
      </c>
      <c r="B153" s="79" t="s">
        <v>69</v>
      </c>
      <c r="C153" s="79" t="s">
        <v>57</v>
      </c>
      <c r="D153" s="91" t="s">
        <v>115</v>
      </c>
      <c r="E153" s="83">
        <v>0.30645161290322581</v>
      </c>
      <c r="F153" s="83">
        <v>8.0645161290322578E-2</v>
      </c>
      <c r="G153" s="83">
        <v>0</v>
      </c>
      <c r="H153" s="83">
        <v>0.61290322580645151</v>
      </c>
      <c r="I153" s="83">
        <v>0.99999999999999989</v>
      </c>
      <c r="J153" s="79" t="s">
        <v>85</v>
      </c>
    </row>
    <row r="154" spans="1:10" ht="31.5" customHeight="1" x14ac:dyDescent="0.7">
      <c r="A154" s="79" t="s">
        <v>70</v>
      </c>
      <c r="B154" s="79" t="s">
        <v>69</v>
      </c>
      <c r="C154" s="79" t="s">
        <v>58</v>
      </c>
      <c r="D154" s="91" t="s">
        <v>116</v>
      </c>
      <c r="E154" s="83">
        <v>0.4375</v>
      </c>
      <c r="F154" s="83">
        <v>6.25E-2</v>
      </c>
      <c r="G154" s="83">
        <v>0</v>
      </c>
      <c r="H154" s="83">
        <v>0.5</v>
      </c>
      <c r="I154" s="83">
        <v>1</v>
      </c>
      <c r="J154" s="79" t="s">
        <v>85</v>
      </c>
    </row>
    <row r="155" spans="1:10" ht="31.5" customHeight="1" x14ac:dyDescent="0.7">
      <c r="A155" s="79" t="s">
        <v>70</v>
      </c>
      <c r="B155" s="79" t="s">
        <v>69</v>
      </c>
      <c r="C155" s="79" t="s">
        <v>59</v>
      </c>
      <c r="D155" s="79" t="s">
        <v>117</v>
      </c>
      <c r="E155" s="83">
        <v>0.22159090909090909</v>
      </c>
      <c r="F155" s="83">
        <v>0.15340909090909091</v>
      </c>
      <c r="G155" s="83">
        <v>0.19886363636363635</v>
      </c>
      <c r="H155" s="83">
        <v>0.4261363636363637</v>
      </c>
      <c r="I155" s="83">
        <v>1</v>
      </c>
      <c r="J155" s="79" t="s">
        <v>83</v>
      </c>
    </row>
    <row r="156" spans="1:10" ht="31.5" customHeight="1" x14ac:dyDescent="0.7">
      <c r="A156" s="79" t="s">
        <v>70</v>
      </c>
      <c r="B156" s="79" t="s">
        <v>69</v>
      </c>
      <c r="C156" s="79" t="s">
        <v>60</v>
      </c>
      <c r="D156" s="99" t="s">
        <v>118</v>
      </c>
      <c r="E156" s="83" t="e">
        <v>#DIV/0!</v>
      </c>
      <c r="F156" s="83" t="e">
        <v>#DIV/0!</v>
      </c>
      <c r="G156" s="83" t="e">
        <v>#DIV/0!</v>
      </c>
      <c r="H156" s="83" t="e">
        <v>#DIV/0!</v>
      </c>
      <c r="I156" s="83" t="e">
        <v>#DIV/0!</v>
      </c>
      <c r="J156" s="79" t="s">
        <v>86</v>
      </c>
    </row>
    <row r="157" spans="1:10" ht="31.5" customHeight="1" x14ac:dyDescent="0.7">
      <c r="A157" s="79" t="s">
        <v>70</v>
      </c>
      <c r="B157" s="79" t="s">
        <v>69</v>
      </c>
      <c r="C157" s="79" t="s">
        <v>61</v>
      </c>
      <c r="D157" s="91" t="s">
        <v>119</v>
      </c>
      <c r="E157" s="83">
        <v>0.11403508771929824</v>
      </c>
      <c r="F157" s="83">
        <v>7.8947368421052627E-2</v>
      </c>
      <c r="G157" s="83">
        <v>0.11403508771929824</v>
      </c>
      <c r="H157" s="83">
        <v>0.69298245614035081</v>
      </c>
      <c r="I157" s="83">
        <v>0.99999999999999989</v>
      </c>
      <c r="J157" s="79" t="s">
        <v>85</v>
      </c>
    </row>
    <row r="158" spans="1:10" ht="31.5" customHeight="1" x14ac:dyDescent="0.7">
      <c r="A158" s="79" t="s">
        <v>70</v>
      </c>
      <c r="B158" s="79" t="s">
        <v>69</v>
      </c>
      <c r="C158" s="79" t="s">
        <v>62</v>
      </c>
      <c r="D158" s="91" t="s">
        <v>120</v>
      </c>
      <c r="E158" s="83">
        <v>7.6923076923076927E-2</v>
      </c>
      <c r="F158" s="83">
        <v>9.6153846153846159E-2</v>
      </c>
      <c r="G158" s="83">
        <v>3.8461538461538464E-2</v>
      </c>
      <c r="H158" s="83">
        <v>0.78846153846153844</v>
      </c>
      <c r="I158" s="83">
        <v>1</v>
      </c>
      <c r="J158" s="79" t="s">
        <v>85</v>
      </c>
    </row>
    <row r="159" spans="1:10" ht="31.5" customHeight="1" x14ac:dyDescent="0.7">
      <c r="A159" s="79" t="s">
        <v>70</v>
      </c>
      <c r="B159" s="79" t="s">
        <v>69</v>
      </c>
      <c r="C159" s="79" t="s">
        <v>63</v>
      </c>
      <c r="D159" s="79" t="s">
        <v>121</v>
      </c>
      <c r="E159" s="83">
        <v>0.32142857142857145</v>
      </c>
      <c r="F159" s="83">
        <v>0.15</v>
      </c>
      <c r="G159" s="83">
        <v>0.23571428571428571</v>
      </c>
      <c r="H159" s="83">
        <v>0.29285714285714282</v>
      </c>
      <c r="I159" s="83">
        <v>0.99999999999999989</v>
      </c>
      <c r="J159" s="79" t="s">
        <v>83</v>
      </c>
    </row>
    <row r="160" spans="1:10" ht="31.5" customHeight="1" x14ac:dyDescent="0.7">
      <c r="A160" s="79" t="s">
        <v>70</v>
      </c>
      <c r="B160" s="79" t="s">
        <v>69</v>
      </c>
      <c r="C160" s="79" t="s">
        <v>64</v>
      </c>
      <c r="D160" s="79" t="s">
        <v>122</v>
      </c>
      <c r="E160" s="83">
        <v>0.4351145038167939</v>
      </c>
      <c r="F160" s="83">
        <v>0.12977099236641221</v>
      </c>
      <c r="G160" s="83">
        <v>0.20610687022900764</v>
      </c>
      <c r="H160" s="83">
        <v>0.22900763358778625</v>
      </c>
      <c r="I160" s="83">
        <v>1</v>
      </c>
      <c r="J160" s="79" t="s">
        <v>83</v>
      </c>
    </row>
    <row r="164" spans="1:14" s="113" customFormat="1" ht="30.75" x14ac:dyDescent="0.9">
      <c r="A164" s="121" t="s">
        <v>126</v>
      </c>
      <c r="B164" s="122"/>
      <c r="C164" s="122"/>
      <c r="D164" s="122"/>
      <c r="E164" s="122"/>
      <c r="F164" s="122"/>
      <c r="G164" s="122"/>
      <c r="H164" s="122"/>
      <c r="I164" s="122"/>
      <c r="J164" s="123"/>
    </row>
    <row r="165" spans="1:14" ht="25.5" x14ac:dyDescent="0.75">
      <c r="A165" s="55"/>
      <c r="B165" s="55"/>
      <c r="C165" s="55"/>
      <c r="D165" s="55"/>
      <c r="E165" s="55"/>
      <c r="F165" s="82" t="s">
        <v>5</v>
      </c>
      <c r="G165" s="82"/>
      <c r="H165" s="81"/>
      <c r="I165" s="82"/>
      <c r="J165" s="82"/>
    </row>
    <row r="166" spans="1:14" s="81" customFormat="1" ht="25.5" x14ac:dyDescent="0.75">
      <c r="A166" s="55"/>
      <c r="B166" s="55"/>
      <c r="C166" s="55"/>
      <c r="D166" s="55"/>
      <c r="E166" s="85"/>
      <c r="F166" s="84"/>
      <c r="G166" s="88"/>
      <c r="H166" s="86"/>
      <c r="I166" s="82"/>
      <c r="J166" s="82"/>
      <c r="K166" s="82"/>
      <c r="L166" s="82"/>
      <c r="M166" s="82"/>
      <c r="N166" s="82"/>
    </row>
    <row r="167" spans="1:14" ht="42.75" customHeight="1" x14ac:dyDescent="0.7">
      <c r="A167" s="110" t="s">
        <v>38</v>
      </c>
      <c r="B167" s="110" t="s">
        <v>37</v>
      </c>
      <c r="C167" s="110" t="s">
        <v>36</v>
      </c>
      <c r="D167" s="110" t="s">
        <v>71</v>
      </c>
      <c r="E167" s="111" t="s">
        <v>75</v>
      </c>
      <c r="F167" s="111" t="s">
        <v>76</v>
      </c>
      <c r="G167" s="111" t="s">
        <v>78</v>
      </c>
      <c r="H167" s="111" t="s">
        <v>77</v>
      </c>
      <c r="I167" s="111" t="s">
        <v>12</v>
      </c>
      <c r="J167" s="110" t="s">
        <v>82</v>
      </c>
    </row>
    <row r="168" spans="1:14" ht="42.75" customHeight="1" x14ac:dyDescent="0.7">
      <c r="A168" s="79" t="s">
        <v>70</v>
      </c>
      <c r="B168" s="79" t="s">
        <v>69</v>
      </c>
      <c r="C168" s="79" t="s">
        <v>39</v>
      </c>
      <c r="D168" s="79" t="s">
        <v>97</v>
      </c>
      <c r="E168" s="83">
        <v>0.52222222222222225</v>
      </c>
      <c r="F168" s="83">
        <v>8.3333333333333329E-2</v>
      </c>
      <c r="G168" s="83">
        <v>0.22777777777777777</v>
      </c>
      <c r="H168" s="83">
        <v>0.16666666666666666</v>
      </c>
      <c r="I168" s="83">
        <v>1</v>
      </c>
      <c r="J168" s="79" t="s">
        <v>83</v>
      </c>
    </row>
    <row r="169" spans="1:14" ht="42.75" customHeight="1" x14ac:dyDescent="0.7">
      <c r="A169" s="79" t="s">
        <v>70</v>
      </c>
      <c r="B169" s="79" t="s">
        <v>69</v>
      </c>
      <c r="C169" s="79" t="s">
        <v>41</v>
      </c>
      <c r="D169" s="79" t="s">
        <v>99</v>
      </c>
      <c r="E169" s="83">
        <v>0.15819209039548024</v>
      </c>
      <c r="F169" s="83">
        <v>0.14689265536723164</v>
      </c>
      <c r="G169" s="83">
        <v>0.15254237288135594</v>
      </c>
      <c r="H169" s="83">
        <v>0.54237288135593209</v>
      </c>
      <c r="I169" s="83">
        <v>0.99999999999999989</v>
      </c>
      <c r="J169" s="79" t="s">
        <v>83</v>
      </c>
    </row>
    <row r="170" spans="1:14" ht="42.75" customHeight="1" x14ac:dyDescent="0.7">
      <c r="A170" s="79" t="s">
        <v>70</v>
      </c>
      <c r="B170" s="79" t="s">
        <v>69</v>
      </c>
      <c r="C170" s="79" t="s">
        <v>42</v>
      </c>
      <c r="D170" s="79" t="s">
        <v>100</v>
      </c>
      <c r="E170" s="83">
        <v>0.3235294117647059</v>
      </c>
      <c r="F170" s="83">
        <v>0.22352941176470589</v>
      </c>
      <c r="G170" s="83">
        <v>0.12352941176470589</v>
      </c>
      <c r="H170" s="83">
        <v>0.3294117647058824</v>
      </c>
      <c r="I170" s="83">
        <v>1</v>
      </c>
      <c r="J170" s="79" t="s">
        <v>83</v>
      </c>
    </row>
    <row r="171" spans="1:14" ht="42.75" customHeight="1" x14ac:dyDescent="0.45"/>
    <row r="172" spans="1:14" ht="42.75" customHeight="1" x14ac:dyDescent="0.7">
      <c r="A172" s="100"/>
      <c r="B172" s="100"/>
      <c r="C172" s="100"/>
      <c r="D172" s="125" t="s">
        <v>125</v>
      </c>
      <c r="E172" s="83">
        <f>AVERAGE(E168:E170)</f>
        <v>0.33464790812746942</v>
      </c>
      <c r="F172" s="83">
        <f t="shared" ref="F172:I172" si="42">AVERAGE(F168:F170)</f>
        <v>0.15125180015509029</v>
      </c>
      <c r="G172" s="83">
        <f t="shared" si="42"/>
        <v>0.16794985414127986</v>
      </c>
      <c r="H172" s="83">
        <f t="shared" si="42"/>
        <v>0.34615043757616037</v>
      </c>
      <c r="I172" s="83">
        <f t="shared" si="42"/>
        <v>1</v>
      </c>
      <c r="J172" s="100"/>
    </row>
    <row r="173" spans="1:14" ht="42.75" customHeight="1" x14ac:dyDescent="0.45"/>
    <row r="174" spans="1:14" ht="42.75" customHeight="1" x14ac:dyDescent="0.7">
      <c r="D174" s="110" t="s">
        <v>124</v>
      </c>
      <c r="E174" s="111" t="s">
        <v>75</v>
      </c>
      <c r="F174" s="111" t="s">
        <v>76</v>
      </c>
      <c r="G174" s="111" t="s">
        <v>78</v>
      </c>
      <c r="H174" s="111" t="s">
        <v>77</v>
      </c>
      <c r="J174" s="111" t="s">
        <v>94</v>
      </c>
    </row>
    <row r="175" spans="1:14" ht="42.75" customHeight="1" x14ac:dyDescent="0.7">
      <c r="D175" s="124">
        <v>3</v>
      </c>
      <c r="E175" s="126">
        <f>+$D$175*E172</f>
        <v>1.0039437243824083</v>
      </c>
      <c r="F175" s="126">
        <f>+$D$175*F172</f>
        <v>0.45375540046527085</v>
      </c>
      <c r="G175" s="126">
        <f>+$D$175*G172</f>
        <v>0.5038495624238396</v>
      </c>
      <c r="H175" s="126">
        <f>+$D$175*H172</f>
        <v>1.0384513127284811</v>
      </c>
      <c r="I175" s="115"/>
      <c r="J175" s="126">
        <f>+G175+H175</f>
        <v>1.5423008751523208</v>
      </c>
    </row>
    <row r="178" spans="1:14" s="113" customFormat="1" ht="30.75" x14ac:dyDescent="0.9">
      <c r="A178" s="121" t="s">
        <v>127</v>
      </c>
      <c r="B178" s="122"/>
      <c r="C178" s="122"/>
      <c r="D178" s="122"/>
      <c r="E178" s="122"/>
      <c r="F178" s="122"/>
      <c r="G178" s="122"/>
      <c r="H178" s="122"/>
      <c r="I178" s="122"/>
      <c r="J178" s="123"/>
    </row>
    <row r="179" spans="1:14" ht="25.5" x14ac:dyDescent="0.75">
      <c r="A179" s="55"/>
      <c r="B179" s="55"/>
      <c r="C179" s="55"/>
      <c r="D179" s="55"/>
      <c r="E179" s="55"/>
      <c r="F179" s="82" t="s">
        <v>5</v>
      </c>
      <c r="G179" s="82"/>
      <c r="H179" s="81"/>
      <c r="I179" s="82"/>
      <c r="J179" s="82"/>
    </row>
    <row r="180" spans="1:14" s="81" customFormat="1" ht="25.5" x14ac:dyDescent="0.75">
      <c r="A180" s="55"/>
      <c r="B180" s="55"/>
      <c r="C180" s="55"/>
      <c r="D180" s="55"/>
      <c r="E180" s="85"/>
      <c r="F180" s="84"/>
      <c r="G180" s="88"/>
      <c r="H180" s="86"/>
      <c r="I180" s="82"/>
      <c r="J180" s="82"/>
      <c r="K180" s="82"/>
      <c r="L180" s="82"/>
      <c r="M180" s="82"/>
      <c r="N180" s="82"/>
    </row>
    <row r="181" spans="1:14" ht="42.75" customHeight="1" x14ac:dyDescent="0.7">
      <c r="A181" s="110" t="s">
        <v>38</v>
      </c>
      <c r="B181" s="110" t="s">
        <v>37</v>
      </c>
      <c r="C181" s="110" t="s">
        <v>36</v>
      </c>
      <c r="D181" s="110" t="s">
        <v>71</v>
      </c>
      <c r="E181" s="111" t="s">
        <v>75</v>
      </c>
      <c r="F181" s="111" t="s">
        <v>76</v>
      </c>
      <c r="G181" s="111" t="s">
        <v>78</v>
      </c>
      <c r="H181" s="111" t="s">
        <v>77</v>
      </c>
      <c r="I181" s="111" t="s">
        <v>12</v>
      </c>
      <c r="J181" s="110" t="s">
        <v>82</v>
      </c>
    </row>
    <row r="182" spans="1:14" ht="42.75" customHeight="1" x14ac:dyDescent="0.7">
      <c r="A182" s="79" t="s">
        <v>70</v>
      </c>
      <c r="B182" s="79" t="s">
        <v>69</v>
      </c>
      <c r="C182" s="79" t="s">
        <v>43</v>
      </c>
      <c r="D182" s="79" t="s">
        <v>101</v>
      </c>
      <c r="E182" s="83">
        <v>0.25274725274725274</v>
      </c>
      <c r="F182" s="83">
        <v>0.12637362637362637</v>
      </c>
      <c r="G182" s="83">
        <v>0.36263736263736263</v>
      </c>
      <c r="H182" s="83">
        <v>0.25824175824175821</v>
      </c>
      <c r="I182" s="83">
        <v>1</v>
      </c>
      <c r="J182" s="79" t="s">
        <v>83</v>
      </c>
    </row>
    <row r="183" spans="1:14" ht="42.75" customHeight="1" x14ac:dyDescent="0.7">
      <c r="A183" s="79" t="s">
        <v>70</v>
      </c>
      <c r="B183" s="79" t="s">
        <v>69</v>
      </c>
      <c r="C183" s="79" t="s">
        <v>52</v>
      </c>
      <c r="D183" s="79" t="s">
        <v>110</v>
      </c>
      <c r="E183" s="83">
        <v>0.28448275862068967</v>
      </c>
      <c r="F183" s="83">
        <v>0.12931034482758622</v>
      </c>
      <c r="G183" s="83">
        <v>0.32758620689655171</v>
      </c>
      <c r="H183" s="83">
        <v>0.25862068965517238</v>
      </c>
      <c r="I183" s="83">
        <v>1</v>
      </c>
      <c r="J183" s="79" t="s">
        <v>83</v>
      </c>
    </row>
    <row r="184" spans="1:14" ht="42.75" customHeight="1" x14ac:dyDescent="0.7">
      <c r="A184" s="79" t="s">
        <v>70</v>
      </c>
      <c r="B184" s="79" t="s">
        <v>69</v>
      </c>
      <c r="C184" s="79" t="s">
        <v>59</v>
      </c>
      <c r="D184" s="79" t="s">
        <v>117</v>
      </c>
      <c r="E184" s="83">
        <v>0.22159090909090909</v>
      </c>
      <c r="F184" s="83">
        <v>0.15340909090909091</v>
      </c>
      <c r="G184" s="83">
        <v>0.19886363636363635</v>
      </c>
      <c r="H184" s="83">
        <v>0.4261363636363637</v>
      </c>
      <c r="I184" s="83">
        <v>1</v>
      </c>
      <c r="J184" s="79" t="s">
        <v>83</v>
      </c>
    </row>
    <row r="185" spans="1:14" ht="42.75" customHeight="1" x14ac:dyDescent="0.45"/>
    <row r="186" spans="1:14" ht="42.75" customHeight="1" x14ac:dyDescent="0.7">
      <c r="A186" s="100"/>
      <c r="B186" s="100"/>
      <c r="C186" s="100"/>
      <c r="D186" s="125" t="s">
        <v>125</v>
      </c>
      <c r="E186" s="83">
        <f>AVERAGE(E182:E184)</f>
        <v>0.25294030681961716</v>
      </c>
      <c r="F186" s="83">
        <f>AVERAGE(F182:F184)</f>
        <v>0.13636435403676783</v>
      </c>
      <c r="G186" s="83">
        <f t="shared" ref="G186:I186" si="43">AVERAGE(G182:G184)</f>
        <v>0.29636240196585023</v>
      </c>
      <c r="H186" s="83">
        <f t="shared" si="43"/>
        <v>0.31433293717776478</v>
      </c>
      <c r="I186" s="83">
        <f t="shared" si="43"/>
        <v>1</v>
      </c>
      <c r="J186" s="100"/>
    </row>
    <row r="187" spans="1:14" ht="42.75" customHeight="1" x14ac:dyDescent="0.45"/>
    <row r="188" spans="1:14" ht="42.75" customHeight="1" x14ac:dyDescent="0.7">
      <c r="D188" s="110" t="s">
        <v>124</v>
      </c>
      <c r="E188" s="111" t="s">
        <v>75</v>
      </c>
      <c r="F188" s="111" t="s">
        <v>76</v>
      </c>
      <c r="G188" s="111" t="s">
        <v>78</v>
      </c>
      <c r="H188" s="111" t="s">
        <v>77</v>
      </c>
      <c r="J188" s="111" t="s">
        <v>94</v>
      </c>
    </row>
    <row r="189" spans="1:14" ht="42.75" customHeight="1" x14ac:dyDescent="0.7">
      <c r="D189" s="124">
        <v>3</v>
      </c>
      <c r="E189" s="126">
        <f>+$D$175*E186</f>
        <v>0.75882092045885141</v>
      </c>
      <c r="F189" s="126">
        <f>+$D$175*F186</f>
        <v>0.4090930621103035</v>
      </c>
      <c r="G189" s="126">
        <f>+$D$175*G186</f>
        <v>0.88908720589755075</v>
      </c>
      <c r="H189" s="126">
        <f>+$D$175*H186</f>
        <v>0.94299881153329435</v>
      </c>
      <c r="I189" s="115"/>
      <c r="J189" s="126">
        <f>+G189+H189</f>
        <v>1.8320860174308451</v>
      </c>
    </row>
    <row r="192" spans="1:14" s="113" customFormat="1" ht="30.75" x14ac:dyDescent="0.9">
      <c r="A192" s="121" t="s">
        <v>128</v>
      </c>
      <c r="B192" s="122"/>
      <c r="C192" s="122"/>
      <c r="D192" s="122"/>
      <c r="E192" s="122"/>
      <c r="F192" s="122"/>
      <c r="G192" s="122"/>
      <c r="H192" s="122"/>
      <c r="I192" s="122"/>
      <c r="J192" s="123"/>
    </row>
    <row r="193" spans="1:14" ht="25.5" x14ac:dyDescent="0.75">
      <c r="A193" s="55"/>
      <c r="B193" s="55"/>
      <c r="C193" s="55"/>
      <c r="D193" s="55"/>
      <c r="E193" s="55"/>
      <c r="F193" s="82" t="s">
        <v>5</v>
      </c>
      <c r="G193" s="82"/>
      <c r="H193" s="81"/>
      <c r="I193" s="82"/>
      <c r="J193" s="82"/>
    </row>
    <row r="194" spans="1:14" s="81" customFormat="1" ht="25.5" x14ac:dyDescent="0.75">
      <c r="A194" s="55"/>
      <c r="B194" s="55"/>
      <c r="C194" s="55"/>
      <c r="D194" s="55"/>
      <c r="E194" s="85"/>
      <c r="F194" s="84"/>
      <c r="G194" s="88"/>
      <c r="H194" s="86"/>
      <c r="I194" s="82"/>
      <c r="J194" s="82"/>
      <c r="K194" s="82"/>
      <c r="L194" s="82"/>
      <c r="M194" s="82"/>
      <c r="N194" s="82"/>
    </row>
    <row r="195" spans="1:14" ht="42.75" customHeight="1" x14ac:dyDescent="0.7">
      <c r="A195" s="110" t="s">
        <v>38</v>
      </c>
      <c r="B195" s="110" t="s">
        <v>37</v>
      </c>
      <c r="C195" s="110" t="s">
        <v>36</v>
      </c>
      <c r="D195" s="110" t="s">
        <v>71</v>
      </c>
      <c r="E195" s="111" t="s">
        <v>75</v>
      </c>
      <c r="F195" s="111" t="s">
        <v>76</v>
      </c>
      <c r="G195" s="111" t="s">
        <v>78</v>
      </c>
      <c r="H195" s="111" t="s">
        <v>77</v>
      </c>
      <c r="I195" s="111" t="s">
        <v>12</v>
      </c>
      <c r="J195" s="110" t="s">
        <v>82</v>
      </c>
    </row>
    <row r="196" spans="1:14" ht="42.75" customHeight="1" x14ac:dyDescent="0.7">
      <c r="A196" s="79" t="s">
        <v>70</v>
      </c>
      <c r="B196" s="79" t="s">
        <v>69</v>
      </c>
      <c r="C196" s="79" t="s">
        <v>45</v>
      </c>
      <c r="D196" s="79" t="s">
        <v>103</v>
      </c>
      <c r="E196" s="83">
        <v>0.66666666666666663</v>
      </c>
      <c r="F196" s="83">
        <v>0.23333333333333334</v>
      </c>
      <c r="G196" s="83">
        <v>0.05</v>
      </c>
      <c r="H196" s="83">
        <v>0.05</v>
      </c>
      <c r="I196" s="83">
        <v>1</v>
      </c>
      <c r="J196" s="79" t="s">
        <v>83</v>
      </c>
    </row>
    <row r="197" spans="1:14" ht="42.75" customHeight="1" x14ac:dyDescent="0.7">
      <c r="A197" s="79" t="s">
        <v>70</v>
      </c>
      <c r="B197" s="79" t="s">
        <v>69</v>
      </c>
      <c r="C197" s="79" t="s">
        <v>46</v>
      </c>
      <c r="D197" s="79" t="s">
        <v>104</v>
      </c>
      <c r="E197" s="83">
        <v>0.57377049180327866</v>
      </c>
      <c r="F197" s="83">
        <v>9.8360655737704916E-2</v>
      </c>
      <c r="G197" s="83">
        <v>0.21311475409836064</v>
      </c>
      <c r="H197" s="83">
        <v>0.11475409836065574</v>
      </c>
      <c r="I197" s="83">
        <v>1</v>
      </c>
      <c r="J197" s="79" t="s">
        <v>83</v>
      </c>
    </row>
    <row r="198" spans="1:14" ht="42.75" customHeight="1" x14ac:dyDescent="0.7">
      <c r="A198" s="79" t="s">
        <v>70</v>
      </c>
      <c r="B198" s="79" t="s">
        <v>69</v>
      </c>
      <c r="C198" s="79" t="s">
        <v>47</v>
      </c>
      <c r="D198" s="79" t="s">
        <v>105</v>
      </c>
      <c r="E198" s="83">
        <v>0.55405405405405406</v>
      </c>
      <c r="F198" s="83">
        <v>2.7027027027027029E-2</v>
      </c>
      <c r="G198" s="83">
        <v>0.10810810810810811</v>
      </c>
      <c r="H198" s="83">
        <v>0.31081081081081086</v>
      </c>
      <c r="I198" s="83">
        <v>1</v>
      </c>
      <c r="J198" s="79" t="s">
        <v>83</v>
      </c>
    </row>
    <row r="199" spans="1:14" ht="42.75" customHeight="1" x14ac:dyDescent="0.7">
      <c r="A199" s="79" t="s">
        <v>70</v>
      </c>
      <c r="B199" s="79" t="s">
        <v>69</v>
      </c>
      <c r="C199" s="79" t="s">
        <v>48</v>
      </c>
      <c r="D199" s="79" t="s">
        <v>106</v>
      </c>
      <c r="E199" s="83">
        <v>0.53125</v>
      </c>
      <c r="F199" s="83">
        <v>7.8125E-2</v>
      </c>
      <c r="G199" s="83">
        <v>7.8125E-2</v>
      </c>
      <c r="H199" s="83">
        <v>0.3125</v>
      </c>
      <c r="I199" s="83">
        <v>1</v>
      </c>
      <c r="J199" s="79" t="s">
        <v>83</v>
      </c>
    </row>
    <row r="200" spans="1:14" ht="42.75" customHeight="1" x14ac:dyDescent="0.7">
      <c r="A200" s="79" t="s">
        <v>70</v>
      </c>
      <c r="B200" s="79" t="s">
        <v>69</v>
      </c>
      <c r="C200" s="79" t="s">
        <v>49</v>
      </c>
      <c r="D200" s="79" t="s">
        <v>107</v>
      </c>
      <c r="E200" s="83">
        <v>0.68852459016393441</v>
      </c>
      <c r="F200" s="83">
        <v>0.14754098360655737</v>
      </c>
      <c r="G200" s="83">
        <v>4.9180327868852458E-2</v>
      </c>
      <c r="H200" s="83">
        <v>0.11475409836065574</v>
      </c>
      <c r="I200" s="83">
        <v>1</v>
      </c>
      <c r="J200" s="79" t="s">
        <v>83</v>
      </c>
    </row>
    <row r="201" spans="1:14" ht="42.75" customHeight="1" x14ac:dyDescent="0.7">
      <c r="A201" s="79" t="s">
        <v>70</v>
      </c>
      <c r="B201" s="79" t="s">
        <v>69</v>
      </c>
      <c r="C201" s="79" t="s">
        <v>50</v>
      </c>
      <c r="D201" s="79" t="s">
        <v>108</v>
      </c>
      <c r="E201" s="83">
        <v>0.47619047619047616</v>
      </c>
      <c r="F201" s="83">
        <v>0.12698412698412698</v>
      </c>
      <c r="G201" s="83">
        <v>0</v>
      </c>
      <c r="H201" s="83">
        <v>0.3968253968253968</v>
      </c>
      <c r="I201" s="83">
        <v>1</v>
      </c>
      <c r="J201" s="79" t="s">
        <v>83</v>
      </c>
    </row>
    <row r="202" spans="1:14" ht="42.75" customHeight="1" x14ac:dyDescent="0.45"/>
    <row r="203" spans="1:14" ht="42.75" customHeight="1" x14ac:dyDescent="0.7">
      <c r="A203" s="100"/>
      <c r="B203" s="100"/>
      <c r="C203" s="100"/>
      <c r="D203" s="125" t="s">
        <v>125</v>
      </c>
      <c r="E203" s="83">
        <f>AVERAGE(E196:E201)</f>
        <v>0.58174271314640158</v>
      </c>
      <c r="F203" s="83">
        <f t="shared" ref="F203:H203" si="44">AVERAGE(F196:F201)</f>
        <v>0.11856185444812495</v>
      </c>
      <c r="G203" s="83">
        <f t="shared" si="44"/>
        <v>8.3088031679220201E-2</v>
      </c>
      <c r="H203" s="83">
        <f t="shared" si="44"/>
        <v>0.2166074007262532</v>
      </c>
      <c r="I203" s="83">
        <f>AVERAGE(I196:I201)</f>
        <v>1</v>
      </c>
      <c r="J203" s="100"/>
    </row>
    <row r="204" spans="1:14" ht="42.75" customHeight="1" x14ac:dyDescent="0.45"/>
    <row r="205" spans="1:14" ht="42.75" customHeight="1" x14ac:dyDescent="0.7">
      <c r="D205" s="110" t="s">
        <v>124</v>
      </c>
      <c r="E205" s="111" t="s">
        <v>75</v>
      </c>
      <c r="F205" s="111" t="s">
        <v>76</v>
      </c>
      <c r="G205" s="111" t="s">
        <v>78</v>
      </c>
      <c r="H205" s="111" t="s">
        <v>77</v>
      </c>
      <c r="J205" s="111" t="s">
        <v>94</v>
      </c>
    </row>
    <row r="206" spans="1:14" ht="42.75" customHeight="1" x14ac:dyDescent="0.7">
      <c r="D206" s="124">
        <v>3</v>
      </c>
      <c r="E206" s="126">
        <f>+$D$175*E203</f>
        <v>1.7452281394392046</v>
      </c>
      <c r="F206" s="126">
        <f>+$D$175*F203</f>
        <v>0.35568556334437484</v>
      </c>
      <c r="G206" s="126">
        <f>+$D$175*G203</f>
        <v>0.24926409503766062</v>
      </c>
      <c r="H206" s="126">
        <f>+$D$175*H203</f>
        <v>0.64982220217875963</v>
      </c>
      <c r="I206" s="115"/>
      <c r="J206" s="126">
        <f>+G206+H206</f>
        <v>0.89908629721642019</v>
      </c>
    </row>
  </sheetData>
  <conditionalFormatting sqref="D42:D52 D54:D55 D61 D65:D70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1">
    <cfRule type="expression" dxfId="69" priority="98">
      <formula>$M41=100%</formula>
    </cfRule>
    <cfRule type="expression" dxfId="68" priority="99">
      <formula>"SI(M40=100%)"</formula>
    </cfRule>
  </conditionalFormatting>
  <conditionalFormatting sqref="D42:D52 D54:D55 D61 D65:D70">
    <cfRule type="expression" dxfId="67" priority="96">
      <formula>$M42=100%</formula>
    </cfRule>
    <cfRule type="expression" dxfId="66" priority="97">
      <formula>"SI(M40=100%)"</formula>
    </cfRule>
  </conditionalFormatting>
  <conditionalFormatting sqref="D87:D97 D99:D100 D102 D106:D107 D110:D115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86:D97 D99:D100 D102 D106:D107 D110:D115 D159:D160 D168:D170">
    <cfRule type="expression" dxfId="65" priority="108">
      <formula>$I86=100%</formula>
    </cfRule>
    <cfRule type="expression" dxfId="64" priority="109">
      <formula>"SI(M40=100%)"</formula>
    </cfRule>
  </conditionalFormatting>
  <conditionalFormatting sqref="D99:D100 D106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99:D100 D106">
    <cfRule type="expression" dxfId="63" priority="88">
      <formula>$M99=100%</formula>
    </cfRule>
    <cfRule type="expression" dxfId="62" priority="89">
      <formula>"SI(M40=100%)"</formula>
    </cfRule>
  </conditionalFormatting>
  <conditionalFormatting sqref="D136:D146 D148:D149 D151 D155:D156 D159:D160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35:D146 D148:D149 D151 D155:D156 D159:D160">
    <cfRule type="expression" dxfId="61" priority="85">
      <formula>$I135=100%</formula>
    </cfRule>
    <cfRule type="expression" dxfId="60" priority="86">
      <formula>"SI(M40=100%)"</formula>
    </cfRule>
  </conditionalFormatting>
  <conditionalFormatting sqref="D148:D149 D155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48:D149 D155">
    <cfRule type="expression" dxfId="59" priority="82">
      <formula>$M148=100%</formula>
    </cfRule>
    <cfRule type="expression" dxfId="58" priority="83">
      <formula>"SI(M40=100%)"</formula>
    </cfRule>
  </conditionalFormatting>
  <conditionalFormatting sqref="D148:D149 D155">
    <cfRule type="expression" dxfId="57" priority="76">
      <formula>$M148=100%</formula>
    </cfRule>
    <cfRule type="expression" dxfId="56" priority="77">
      <formula>"SI(M40=100%)"</formula>
    </cfRule>
  </conditionalFormatting>
  <conditionalFormatting sqref="D135:D146 D148:D149 D151 D155:D156">
    <cfRule type="expression" dxfId="55" priority="79">
      <formula>$I135=100%</formula>
    </cfRule>
    <cfRule type="expression" dxfId="54" priority="80">
      <formula>"SI(M40=100%)"</formula>
    </cfRule>
  </conditionalFormatting>
  <conditionalFormatting sqref="D169:D170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72">
    <cfRule type="expression" dxfId="53" priority="69">
      <formula>$I172=100%</formula>
    </cfRule>
    <cfRule type="expression" dxfId="52" priority="70">
      <formula>"SI(M40=100%)"</formula>
    </cfRule>
  </conditionalFormatting>
  <conditionalFormatting sqref="D172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82:D184">
    <cfRule type="expression" dxfId="51" priority="66">
      <formula>$I182=100%</formula>
    </cfRule>
    <cfRule type="expression" dxfId="50" priority="67">
      <formula>"SI(M40=100%)"</formula>
    </cfRule>
  </conditionalFormatting>
  <conditionalFormatting sqref="D183:D184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86">
    <cfRule type="expression" dxfId="49" priority="63">
      <formula>$I186=100%</formula>
    </cfRule>
    <cfRule type="expression" dxfId="48" priority="64">
      <formula>"SI(M40=100%)"</formula>
    </cfRule>
  </conditionalFormatting>
  <conditionalFormatting sqref="D186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82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82">
    <cfRule type="expression" dxfId="47" priority="59">
      <formula>$I182=100%</formula>
    </cfRule>
    <cfRule type="expression" dxfId="46" priority="60">
      <formula>"SI(M40=100%)"</formula>
    </cfRule>
  </conditionalFormatting>
  <conditionalFormatting sqref="D182">
    <cfRule type="expression" dxfId="45" priority="57">
      <formula>$I182=100%</formula>
    </cfRule>
    <cfRule type="expression" dxfId="44" priority="58">
      <formula>"SI(M40=100%)"</formula>
    </cfRule>
  </conditionalFormatting>
  <conditionalFormatting sqref="D183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83">
    <cfRule type="expression" dxfId="43" priority="54">
      <formula>$I183=100%</formula>
    </cfRule>
    <cfRule type="expression" dxfId="42" priority="55">
      <formula>"SI(M40=100%)"</formula>
    </cfRule>
  </conditionalFormatting>
  <conditionalFormatting sqref="D183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83">
    <cfRule type="expression" dxfId="41" priority="51">
      <formula>$M183=100%</formula>
    </cfRule>
    <cfRule type="expression" dxfId="40" priority="52">
      <formula>"SI(M40=100%)"</formula>
    </cfRule>
  </conditionalFormatting>
  <conditionalFormatting sqref="D183">
    <cfRule type="expression" dxfId="39" priority="49">
      <formula>$M183=100%</formula>
    </cfRule>
    <cfRule type="expression" dxfId="38" priority="50">
      <formula>"SI(M40=100%)"</formula>
    </cfRule>
  </conditionalFormatting>
  <conditionalFormatting sqref="D183">
    <cfRule type="expression" dxfId="37" priority="47">
      <formula>$I183=100%</formula>
    </cfRule>
    <cfRule type="expression" dxfId="36" priority="48">
      <formula>"SI(M40=100%)"</formula>
    </cfRule>
  </conditionalFormatting>
  <conditionalFormatting sqref="D184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84">
    <cfRule type="expression" dxfId="35" priority="44">
      <formula>$I184=100%</formula>
    </cfRule>
    <cfRule type="expression" dxfId="34" priority="45">
      <formula>"SI(M40=100%)"</formula>
    </cfRule>
  </conditionalFormatting>
  <conditionalFormatting sqref="D184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84">
    <cfRule type="expression" dxfId="33" priority="41">
      <formula>$M184=100%</formula>
    </cfRule>
    <cfRule type="expression" dxfId="32" priority="42">
      <formula>"SI(M40=100%)"</formula>
    </cfRule>
  </conditionalFormatting>
  <conditionalFormatting sqref="D184">
    <cfRule type="expression" dxfId="31" priority="39">
      <formula>$M184=100%</formula>
    </cfRule>
    <cfRule type="expression" dxfId="30" priority="40">
      <formula>"SI(M40=100%)"</formula>
    </cfRule>
  </conditionalFormatting>
  <conditionalFormatting sqref="D184">
    <cfRule type="expression" dxfId="29" priority="37">
      <formula>$I184=100%</formula>
    </cfRule>
    <cfRule type="expression" dxfId="28" priority="38">
      <formula>"SI(M40=100%)"</formula>
    </cfRule>
  </conditionalFormatting>
  <conditionalFormatting sqref="D196:D201">
    <cfRule type="expression" dxfId="27" priority="35">
      <formula>$I196=100%</formula>
    </cfRule>
    <cfRule type="expression" dxfId="26" priority="36">
      <formula>"SI(M40=100%)"</formula>
    </cfRule>
  </conditionalFormatting>
  <conditionalFormatting sqref="D197:D201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03">
    <cfRule type="expression" dxfId="25" priority="32">
      <formula>$I203=100%</formula>
    </cfRule>
    <cfRule type="expression" dxfId="24" priority="33">
      <formula>"SI(M40=100%)"</formula>
    </cfRule>
  </conditionalFormatting>
  <conditionalFormatting sqref="D203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96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96">
    <cfRule type="expression" dxfId="23" priority="28">
      <formula>$I196=100%</formula>
    </cfRule>
    <cfRule type="expression" dxfId="22" priority="29">
      <formula>"SI(M40=100%)"</formula>
    </cfRule>
  </conditionalFormatting>
  <conditionalFormatting sqref="D196">
    <cfRule type="expression" dxfId="21" priority="26">
      <formula>$I196=100%</formula>
    </cfRule>
    <cfRule type="expression" dxfId="20" priority="27">
      <formula>"SI(M40=100%)"</formula>
    </cfRule>
  </conditionalFormatting>
  <conditionalFormatting sqref="D197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97">
    <cfRule type="expression" dxfId="19" priority="23">
      <formula>$I197=100%</formula>
    </cfRule>
    <cfRule type="expression" dxfId="18" priority="24">
      <formula>"SI(M40=100%)"</formula>
    </cfRule>
  </conditionalFormatting>
  <conditionalFormatting sqref="D197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97">
    <cfRule type="expression" dxfId="17" priority="20">
      <formula>$M197=100%</formula>
    </cfRule>
    <cfRule type="expression" dxfId="16" priority="21">
      <formula>"SI(M40=100%)"</formula>
    </cfRule>
  </conditionalFormatting>
  <conditionalFormatting sqref="D197">
    <cfRule type="expression" dxfId="15" priority="18">
      <formula>$M197=100%</formula>
    </cfRule>
    <cfRule type="expression" dxfId="14" priority="19">
      <formula>"SI(M40=100%)"</formula>
    </cfRule>
  </conditionalFormatting>
  <conditionalFormatting sqref="D197">
    <cfRule type="expression" dxfId="13" priority="16">
      <formula>$I197=100%</formula>
    </cfRule>
    <cfRule type="expression" dxfId="12" priority="17">
      <formula>"SI(M40=100%)"</formula>
    </cfRule>
  </conditionalFormatting>
  <conditionalFormatting sqref="D198:D201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98:D201">
    <cfRule type="expression" dxfId="11" priority="13">
      <formula>$I198=100%</formula>
    </cfRule>
    <cfRule type="expression" dxfId="10" priority="14">
      <formula>"SI(M40=100%)"</formula>
    </cfRule>
  </conditionalFormatting>
  <conditionalFormatting sqref="D198:D20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98:D201">
    <cfRule type="expression" dxfId="9" priority="10">
      <formula>$M198=100%</formula>
    </cfRule>
    <cfRule type="expression" dxfId="8" priority="11">
      <formula>"SI(M40=100%)"</formula>
    </cfRule>
  </conditionalFormatting>
  <conditionalFormatting sqref="D198:D201">
    <cfRule type="expression" dxfId="7" priority="8">
      <formula>$M198=100%</formula>
    </cfRule>
    <cfRule type="expression" dxfId="6" priority="9">
      <formula>"SI(M40=100%)"</formula>
    </cfRule>
  </conditionalFormatting>
  <conditionalFormatting sqref="D198:D201">
    <cfRule type="expression" dxfId="5" priority="6">
      <formula>$I198=100%</formula>
    </cfRule>
    <cfRule type="expression" dxfId="4" priority="7">
      <formula>"SI(M40=100%)"</formula>
    </cfRule>
  </conditionalFormatting>
  <conditionalFormatting sqref="D196:D20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96:D201">
    <cfRule type="expression" dxfId="3" priority="3">
      <formula>$I196=100%</formula>
    </cfRule>
    <cfRule type="expression" dxfId="2" priority="4">
      <formula>"SI(M40=100%)"</formula>
    </cfRule>
  </conditionalFormatting>
  <conditionalFormatting sqref="D196:D201">
    <cfRule type="expression" dxfId="1" priority="1">
      <formula>$I196=100%</formula>
    </cfRule>
    <cfRule type="expression" dxfId="0" priority="2">
      <formula>"SI(M40=100%)"</formula>
    </cfRule>
  </conditionalFormatting>
  <printOptions horizontalCentered="1"/>
  <pageMargins left="0.39370078740157483" right="0.39370078740157483" top="0.39370078740157483" bottom="0.39370078740157483" header="0.39370078740157483" footer="0.39370078740157483"/>
  <pageSetup paperSize="9" scale="10" fitToHeight="2" orientation="landscape" horizontalDpi="4294967294" r:id="rId1"/>
  <headerFooter>
    <oddFooter>&amp;R&amp;14Proyecto Fagor Frio. Multimoment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9"/>
  <sheetViews>
    <sheetView workbookViewId="0">
      <selection activeCell="B13" sqref="B13"/>
    </sheetView>
  </sheetViews>
  <sheetFormatPr baseColWidth="10" defaultRowHeight="14.25" x14ac:dyDescent="0.45"/>
  <cols>
    <col min="1" max="1" width="41.3984375" bestFit="1" customWidth="1"/>
    <col min="2" max="2" width="90.59765625" bestFit="1" customWidth="1"/>
  </cols>
  <sheetData>
    <row r="1" spans="1:2" ht="27" customHeight="1" x14ac:dyDescent="0.45">
      <c r="A1" s="128" t="s">
        <v>140</v>
      </c>
      <c r="B1" s="129" t="s">
        <v>131</v>
      </c>
    </row>
    <row r="2" spans="1:2" ht="27" customHeight="1" x14ac:dyDescent="0.45">
      <c r="A2" s="130" t="s">
        <v>33</v>
      </c>
      <c r="B2" s="19" t="s">
        <v>132</v>
      </c>
    </row>
    <row r="3" spans="1:2" ht="27" customHeight="1" x14ac:dyDescent="0.45">
      <c r="A3" s="130" t="s">
        <v>11</v>
      </c>
      <c r="B3" s="19" t="s">
        <v>133</v>
      </c>
    </row>
    <row r="4" spans="1:2" ht="27" customHeight="1" x14ac:dyDescent="0.45">
      <c r="A4" s="130" t="s">
        <v>15</v>
      </c>
      <c r="B4" s="19" t="s">
        <v>134</v>
      </c>
    </row>
    <row r="5" spans="1:2" ht="27" customHeight="1" x14ac:dyDescent="0.45">
      <c r="A5" s="130" t="s">
        <v>3</v>
      </c>
      <c r="B5" s="19" t="s">
        <v>135</v>
      </c>
    </row>
    <row r="6" spans="1:2" ht="27" customHeight="1" x14ac:dyDescent="0.45">
      <c r="A6" s="130" t="s">
        <v>17</v>
      </c>
      <c r="B6" s="19" t="s">
        <v>136</v>
      </c>
    </row>
    <row r="7" spans="1:2" ht="27" customHeight="1" x14ac:dyDescent="0.45">
      <c r="A7" s="130" t="s">
        <v>4</v>
      </c>
      <c r="B7" s="19" t="s">
        <v>137</v>
      </c>
    </row>
    <row r="8" spans="1:2" ht="27" customHeight="1" x14ac:dyDescent="0.45">
      <c r="A8" s="130" t="s">
        <v>16</v>
      </c>
      <c r="B8" s="19" t="s">
        <v>138</v>
      </c>
    </row>
    <row r="9" spans="1:2" ht="27" customHeight="1" x14ac:dyDescent="0.45">
      <c r="A9" s="130" t="s">
        <v>2</v>
      </c>
      <c r="B9" s="19" t="s">
        <v>139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X76"/>
  <sheetViews>
    <sheetView zoomScale="70" zoomScaleNormal="70" workbookViewId="0">
      <selection activeCell="N37" sqref="N37"/>
    </sheetView>
  </sheetViews>
  <sheetFormatPr baseColWidth="10" defaultRowHeight="14.25" x14ac:dyDescent="0.45"/>
  <cols>
    <col min="1" max="1" width="53.1328125" bestFit="1" customWidth="1"/>
    <col min="15" max="24" width="7.73046875" customWidth="1"/>
  </cols>
  <sheetData>
    <row r="2" spans="1:24" ht="42.75" x14ac:dyDescent="0.45">
      <c r="A2" t="s">
        <v>145</v>
      </c>
      <c r="N2" t="s">
        <v>158</v>
      </c>
      <c r="O2" s="131" t="s">
        <v>159</v>
      </c>
      <c r="P2" s="131" t="s">
        <v>160</v>
      </c>
      <c r="Q2" s="131" t="s">
        <v>161</v>
      </c>
      <c r="R2" s="131" t="s">
        <v>162</v>
      </c>
      <c r="S2" s="131" t="s">
        <v>168</v>
      </c>
      <c r="T2" s="131" t="s">
        <v>163</v>
      </c>
      <c r="U2" s="131" t="s">
        <v>164</v>
      </c>
      <c r="V2" s="131" t="s">
        <v>165</v>
      </c>
      <c r="W2" s="131" t="s">
        <v>166</v>
      </c>
      <c r="X2" s="131" t="s">
        <v>167</v>
      </c>
    </row>
    <row r="3" spans="1:24" x14ac:dyDescent="0.45">
      <c r="A3" t="s">
        <v>141</v>
      </c>
      <c r="B3">
        <v>3</v>
      </c>
      <c r="C3">
        <v>2</v>
      </c>
      <c r="N3" t="s">
        <v>157</v>
      </c>
      <c r="O3">
        <v>0</v>
      </c>
      <c r="P3">
        <f>+O4</f>
        <v>10</v>
      </c>
      <c r="Q3">
        <f>+P5</f>
        <v>35</v>
      </c>
      <c r="R3">
        <f>+Q5</f>
        <v>50</v>
      </c>
      <c r="S3">
        <v>0</v>
      </c>
      <c r="T3">
        <f>+S5-T4</f>
        <v>62</v>
      </c>
      <c r="U3">
        <f>+T3-U4</f>
        <v>58</v>
      </c>
      <c r="V3">
        <f>+U3-V4</f>
        <v>51</v>
      </c>
      <c r="W3">
        <f>+V3-W4</f>
        <v>45</v>
      </c>
      <c r="X3">
        <v>0</v>
      </c>
    </row>
    <row r="4" spans="1:24" x14ac:dyDescent="0.45">
      <c r="A4" t="s">
        <v>142</v>
      </c>
      <c r="B4">
        <v>3</v>
      </c>
      <c r="C4">
        <v>1</v>
      </c>
      <c r="N4" t="s">
        <v>156</v>
      </c>
      <c r="O4">
        <v>10</v>
      </c>
      <c r="P4">
        <v>25</v>
      </c>
      <c r="Q4">
        <v>15</v>
      </c>
      <c r="R4">
        <v>20</v>
      </c>
      <c r="S4">
        <f>+R5</f>
        <v>70</v>
      </c>
      <c r="T4">
        <v>8</v>
      </c>
      <c r="U4">
        <v>4</v>
      </c>
      <c r="V4">
        <v>7</v>
      </c>
      <c r="W4">
        <v>6</v>
      </c>
      <c r="X4">
        <f>+W3</f>
        <v>45</v>
      </c>
    </row>
    <row r="5" spans="1:24" x14ac:dyDescent="0.45">
      <c r="A5" t="s">
        <v>143</v>
      </c>
      <c r="B5">
        <v>0</v>
      </c>
      <c r="C5">
        <v>1</v>
      </c>
      <c r="O5">
        <f>SUM(O3:O4)</f>
        <v>10</v>
      </c>
      <c r="P5">
        <f t="shared" ref="P5:X5" si="0">SUM(P3:P4)</f>
        <v>35</v>
      </c>
      <c r="Q5">
        <f>SUM(Q3:Q4)</f>
        <v>50</v>
      </c>
      <c r="R5">
        <f>SUM(R3:R4)</f>
        <v>70</v>
      </c>
      <c r="S5">
        <f t="shared" si="0"/>
        <v>70</v>
      </c>
      <c r="T5">
        <f t="shared" si="0"/>
        <v>70</v>
      </c>
      <c r="U5">
        <f t="shared" si="0"/>
        <v>62</v>
      </c>
      <c r="V5">
        <f t="shared" si="0"/>
        <v>58</v>
      </c>
      <c r="W5">
        <f t="shared" si="0"/>
        <v>51</v>
      </c>
      <c r="X5">
        <f t="shared" si="0"/>
        <v>45</v>
      </c>
    </row>
    <row r="6" spans="1:24" x14ac:dyDescent="0.45">
      <c r="A6" t="s">
        <v>144</v>
      </c>
      <c r="B6">
        <v>0</v>
      </c>
      <c r="C6">
        <v>2</v>
      </c>
    </row>
    <row r="24" spans="1:2" x14ac:dyDescent="0.45">
      <c r="A24" t="s">
        <v>146</v>
      </c>
    </row>
    <row r="25" spans="1:2" x14ac:dyDescent="0.45">
      <c r="A25" t="s">
        <v>147</v>
      </c>
      <c r="B25">
        <v>1.1299999999999999</v>
      </c>
    </row>
    <row r="26" spans="1:2" x14ac:dyDescent="0.45">
      <c r="A26" t="s">
        <v>148</v>
      </c>
      <c r="B26">
        <v>0.56000000000000005</v>
      </c>
    </row>
    <row r="27" spans="1:2" x14ac:dyDescent="0.45">
      <c r="A27" t="s">
        <v>149</v>
      </c>
      <c r="B27">
        <v>0.26</v>
      </c>
    </row>
    <row r="28" spans="1:2" x14ac:dyDescent="0.45">
      <c r="B28">
        <f>SUM(B25:B27)</f>
        <v>1.95</v>
      </c>
    </row>
    <row r="38" spans="1:2" x14ac:dyDescent="0.45">
      <c r="A38" t="s">
        <v>152</v>
      </c>
      <c r="B38">
        <v>6</v>
      </c>
    </row>
    <row r="39" spans="1:2" x14ac:dyDescent="0.45">
      <c r="A39" t="s">
        <v>141</v>
      </c>
      <c r="B39">
        <v>2</v>
      </c>
    </row>
    <row r="40" spans="1:2" x14ac:dyDescent="0.45">
      <c r="A40" t="s">
        <v>142</v>
      </c>
      <c r="B40">
        <v>1</v>
      </c>
    </row>
    <row r="41" spans="1:2" x14ac:dyDescent="0.45">
      <c r="A41" t="s">
        <v>150</v>
      </c>
      <c r="B41">
        <f>+B28</f>
        <v>1.95</v>
      </c>
    </row>
    <row r="42" spans="1:2" x14ac:dyDescent="0.45">
      <c r="A42" t="s">
        <v>151</v>
      </c>
      <c r="B42">
        <f>+B38-B39-B40-B41</f>
        <v>1.05</v>
      </c>
    </row>
    <row r="52" spans="1:2" x14ac:dyDescent="0.45">
      <c r="A52" t="s">
        <v>153</v>
      </c>
      <c r="B52" s="115">
        <v>11.3</v>
      </c>
    </row>
    <row r="53" spans="1:2" x14ac:dyDescent="0.45">
      <c r="A53" t="s">
        <v>155</v>
      </c>
      <c r="B53" s="115">
        <v>8.66</v>
      </c>
    </row>
    <row r="54" spans="1:2" x14ac:dyDescent="0.45">
      <c r="A54" t="s">
        <v>154</v>
      </c>
      <c r="B54" s="115">
        <f>+B52-B53</f>
        <v>2.6400000000000006</v>
      </c>
    </row>
    <row r="68" spans="1:2" x14ac:dyDescent="0.45">
      <c r="A68" t="s">
        <v>153</v>
      </c>
      <c r="B68" s="115">
        <v>11.3</v>
      </c>
    </row>
    <row r="69" spans="1:2" x14ac:dyDescent="0.45">
      <c r="A69" t="s">
        <v>155</v>
      </c>
      <c r="B69" s="115">
        <v>8.66</v>
      </c>
    </row>
    <row r="70" spans="1:2" x14ac:dyDescent="0.45">
      <c r="A70" t="s">
        <v>147</v>
      </c>
      <c r="B70">
        <v>1.1299999999999999</v>
      </c>
    </row>
    <row r="71" spans="1:2" x14ac:dyDescent="0.45">
      <c r="A71" t="s">
        <v>148</v>
      </c>
      <c r="B71">
        <v>0.56000000000000005</v>
      </c>
    </row>
    <row r="72" spans="1:2" x14ac:dyDescent="0.45">
      <c r="A72" t="s">
        <v>149</v>
      </c>
      <c r="B72">
        <v>0.26</v>
      </c>
    </row>
    <row r="73" spans="1:2" x14ac:dyDescent="0.45">
      <c r="A73" t="s">
        <v>154</v>
      </c>
      <c r="B73" s="115">
        <f>+B76-B70-B71-B72</f>
        <v>0.69000000000000061</v>
      </c>
    </row>
    <row r="76" spans="1:2" x14ac:dyDescent="0.45">
      <c r="A76" t="s">
        <v>154</v>
      </c>
      <c r="B76" s="115">
        <f>+B68-B69</f>
        <v>2.6400000000000006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baseColWidth="10" defaultRowHeight="14.25" x14ac:dyDescent="0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Detalles Puesto observado</vt:lpstr>
      <vt:lpstr>Estudio Operaciones Puesto</vt:lpstr>
      <vt:lpstr>Diagrama Spaghetti</vt:lpstr>
      <vt:lpstr>Diagrama Spaghetti Ejemplo</vt:lpstr>
      <vt:lpstr>Multimoment Puestos</vt:lpstr>
      <vt:lpstr>Definiciones</vt:lpstr>
      <vt:lpstr>Balance Recursos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inavarro</dc:creator>
  <cp:lastModifiedBy>Ivan Navarro</cp:lastModifiedBy>
  <cp:lastPrinted>2012-07-09T15:09:19Z</cp:lastPrinted>
  <dcterms:created xsi:type="dcterms:W3CDTF">2012-05-30T10:06:23Z</dcterms:created>
  <dcterms:modified xsi:type="dcterms:W3CDTF">2025-02-24T10:56:55Z</dcterms:modified>
</cp:coreProperties>
</file>